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icio" sheetId="1" state="visible" r:id="rId3"/>
    <sheet name="Panel" sheetId="2" state="visible" r:id="rId4"/>
    <sheet name="Clientes" sheetId="3" state="visible" r:id="rId5"/>
    <sheet name="Oportunidades" sheetId="4" state="visible" r:id="rId6"/>
    <sheet name="Seguimientos" sheetId="5" state="visible" r:id="rId7"/>
    <sheet name="Listas" sheetId="6" state="visible" r:id="rId8"/>
  </sheets>
  <definedNames>
    <definedName function="false" hidden="true" localSheetId="2" name="_xlnm._FilterDatabase" vbProcedure="false">Clientes!$A$4:$O$1004</definedName>
    <definedName function="false" hidden="false" localSheetId="0" name="_xlnm.Print_Area" vbProcedure="false">Inicio!$A$1:$C$32</definedName>
    <definedName function="false" hidden="true" localSheetId="3" name="_xlnm._FilterDatabase" vbProcedure="false">Oportunidades!$A$4:$N$1004</definedName>
    <definedName function="false" hidden="false" localSheetId="1" name="_xlnm.Print_Area" vbProcedure="false">Panel!$A$1:$R$40</definedName>
    <definedName function="false" hidden="true" localSheetId="4" name="_xlnm._FilterDatabase" vbProcedure="false">Seguimientos!$A$4:$I$1004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<sst xmlns="http://schemas.openxmlformats.org/spreadsheetml/2006/main" count="269" uniqueCount="188">
  <si>
    <t xml:space="preserve">PLANTILLA CRM GRATIS</t>
  </si>
  <si>
    <t xml:space="preserve">Clientes, oportunidades, seguimientos y un panel de ventas que se actualiza solo. Para Excel y Google Sheets.</t>
  </si>
  <si>
    <t xml:space="preserve">CÓMO EMPEZAR EN 5 MINUTOS</t>
  </si>
  <si>
    <t xml:space="preserve">Pestaña Listas: escribe los nombres de tu equipo en «Responsables». Si quieres, cambia las etapas, las probabilidades o los orígenes.</t>
  </si>
  <si>
    <t xml:space="preserve">Las filas en amarillo son ejemplos para que veas el panel funcionando. Cuando empieces, selecciona sus celdas blancas/amarillas y pulsa Supr.</t>
  </si>
  <si>
    <t xml:space="preserve">Clientes: añade cada cliente o contacto en una fila. Elige origen, estado y responsable en los desplegables.</t>
  </si>
  <si>
    <t xml:space="preserve">Oportunidades: cada venta posible en una fila. Elige el cliente, la etapa y el importe. La probabilidad y el valor ponderado se calculan solos.</t>
  </si>
  <si>
    <t xml:space="preserve">Seguimientos: apunta cada llamada, email o reunión con su próximo paso y fecha. La columna «Aviso» te marca lo VENCIDO y lo de HOY.</t>
  </si>
  <si>
    <t xml:space="preserve">Panel: tus números de ventas, el embudo y los avisos, sin hacer nada.</t>
  </si>
  <si>
    <t xml:space="preserve">LEYENDA</t>
  </si>
  <si>
    <t xml:space="preserve">Celdas blancas: las rellenas tú.</t>
  </si>
  <si>
    <t xml:space="preserve">Celdas grises (cabecera negra): se calculan solas. No las borres.</t>
  </si>
  <si>
    <t xml:space="preserve">Celdas amarillas: datos de ejemplo. Bórralos cuando quieras.</t>
  </si>
  <si>
    <t xml:space="preserve">¿USAS GOOGLE SHEETS?</t>
  </si>
  <si>
    <t xml:space="preserve">•</t>
  </si>
  <si>
    <t xml:space="preserve">Sube este archivo a Google Drive → clic derecho → Abrir con → Hojas de cálculo de Google.</t>
  </si>
  <si>
    <t xml:space="preserve">Después: Archivo → Guardar como Hojas de cálculo de Google. Así podrás compartirlo con tu equipo y usarlo desde el móvil.</t>
  </si>
  <si>
    <t xml:space="preserve">¿SE TE QUEDA PEQUEÑA?</t>
  </si>
  <si>
    <t xml:space="preserve">En Konte convertimos esta plantilla en un CRM online a medida: app móvil, varios usuarios con permisos, recordatorios por WhatsApp y email, captación automática desde tu web y tus datos importados.</t>
  </si>
  <si>
    <t xml:space="preserve">Ver el CRM a medida → www.konte.es/soluciones/crm-a-medida/</t>
  </si>
  <si>
    <t xml:space="preserve">Escríbenos por WhatsApp → +34 602 194 331</t>
  </si>
  <si>
    <t xml:space="preserve">Email → contacto@konte.es</t>
  </si>
  <si>
    <t xml:space="preserve">Plantilla gratuita creada por Konte (konte.es) · Úsala y modifícala libremente en tu empresa.</t>
  </si>
  <si>
    <t xml:space="preserve">PANEL DE VENTAS</t>
  </si>
  <si>
    <t xml:space="preserve">Se actualiza solo con lo que escribes en Clientes, Oportunidades y Seguimientos.</t>
  </si>
  <si>
    <t xml:space="preserve">CLIENTES ACTIVOS</t>
  </si>
  <si>
    <t xml:space="preserve">OPORTUNIDADES ABIERTAS</t>
  </si>
  <si>
    <t xml:space="preserve">VALOR DEL EMBUDO</t>
  </si>
  <si>
    <t xml:space="preserve">PREVISIÓN PONDERADA</t>
  </si>
  <si>
    <t xml:space="preserve">GANADO ESTE MES</t>
  </si>
  <si>
    <t xml:space="preserve">TASA DE CIERRE</t>
  </si>
  <si>
    <t xml:space="preserve">SEGUIMIENTOS VENCIDOS</t>
  </si>
  <si>
    <t xml:space="preserve">SEGUIMIENTOS PARA HOY</t>
  </si>
  <si>
    <t xml:space="preserve">EMBUDO POR ETAPA</t>
  </si>
  <si>
    <t xml:space="preserve">VENTAS GANADAS ESTE AÑO</t>
  </si>
  <si>
    <t xml:space="preserve">CLIENTES POR ORIGEN</t>
  </si>
  <si>
    <t xml:space="preserve">Etapa</t>
  </si>
  <si>
    <t xml:space="preserve">Nº</t>
  </si>
  <si>
    <t xml:space="preserve">Importe</t>
  </si>
  <si>
    <t xml:space="preserve">Ponderado</t>
  </si>
  <si>
    <t xml:space="preserve">Mes</t>
  </si>
  <si>
    <t xml:space="preserve">Ganado</t>
  </si>
  <si>
    <t xml:space="preserve">Origen</t>
  </si>
  <si>
    <t xml:space="preserve">Clientes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</si>
  <si>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</si>
  <si>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</si>
  <si>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</si>
  <si>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</si>
  <si>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</si>
  <si>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</si>
  <si>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</si>
  <si>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</si>
  <si>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</si>
  <si>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</si>
  <si>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</si>
  <si>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</si>
  <si>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Total</t>
  </si>
  <si>
    <t xml:space="preserve">POR RESPONSABLE</t>
  </si>
  <si>
    <t xml:space="preserve">¿Quieres este panel en el móvil, con avisos por WhatsApp y todo tu equipo conectado? → konte.es</t>
  </si>
  <si>
    <t xml:space="preserve">Responsable</t>
  </si>
  <si>
    <t xml:space="preserve">Abiertas</t>
  </si>
  <si>
    <t xml:space="preserve">Valor abierto</t>
  </si>
  <si>
    <t xml:space="preserve">CLIENTES</t>
  </si>
  <si>
    <t xml:space="preserve">Una fila por cliente o contacto. Las columnas con cabecera negra se calculan solas.</t>
  </si>
  <si>
    <t xml:space="preserve">ID</t>
  </si>
  <si>
    <t xml:space="preserve">Nombre / empresa</t>
  </si>
  <si>
    <t xml:space="preserve">Persona de contacto</t>
  </si>
  <si>
    <t xml:space="preserve">Teléfono</t>
  </si>
  <si>
    <t xml:space="preserve">Email</t>
  </si>
  <si>
    <t xml:space="preserve">Ciudad / país</t>
  </si>
  <si>
    <t xml:space="preserve">Sector</t>
  </si>
  <si>
    <t xml:space="preserve">Estado</t>
  </si>
  <si>
    <t xml:space="preserve">Fecha de alta</t>
  </si>
  <si>
    <t xml:space="preserve">Último contacto</t>
  </si>
  <si>
    <t xml:space="preserve">Nº oportunidades</t>
  </si>
  <si>
    <t xml:space="preserve">Total ganado</t>
  </si>
  <si>
    <t xml:space="preserve">Notas</t>
  </si>
  <si>
    <t xml:space="preserve">Clínica Dental Sonrisa (ejemplo)</t>
  </si>
  <si>
    <t xml:space="preserve">Laura Gómez</t>
  </si>
  <si>
    <t xml:space="preserve">+34 600 000 001</t>
  </si>
  <si>
    <t xml:space="preserve">laura@example.com</t>
  </si>
  <si>
    <t xml:space="preserve">Barcelona</t>
  </si>
  <si>
    <t xml:space="preserve">Salud</t>
  </si>
  <si>
    <t xml:space="preserve">Google</t>
  </si>
  <si>
    <t xml:space="preserve">Cliente activo</t>
  </si>
  <si>
    <t xml:space="preserve">Yo</t>
  </si>
  <si>
    <t xml:space="preserve">Pide cita por la mañana.</t>
  </si>
  <si>
    <t xml:space="preserve">Taller Mecánico Ruiz (ejemplo)</t>
  </si>
  <si>
    <t xml:space="preserve">Pedro Ruiz</t>
  </si>
  <si>
    <t xml:space="preserve">+34 600 000 002</t>
  </si>
  <si>
    <t xml:space="preserve">pedro@example.com</t>
  </si>
  <si>
    <t xml:space="preserve">Valencia</t>
  </si>
  <si>
    <t xml:space="preserve">Automoción</t>
  </si>
  <si>
    <t xml:space="preserve">Recomendación</t>
  </si>
  <si>
    <t xml:space="preserve">Comercial 1</t>
  </si>
  <si>
    <t xml:space="preserve">Gimnasio Fuerza Norte (ejemplo)</t>
  </si>
  <si>
    <t xml:space="preserve">Ana Torres</t>
  </si>
  <si>
    <t xml:space="preserve">+34 600 000 003</t>
  </si>
  <si>
    <t xml:space="preserve">ana@example.com</t>
  </si>
  <si>
    <t xml:space="preserve">Madrid</t>
  </si>
  <si>
    <t xml:space="preserve">Fitness</t>
  </si>
  <si>
    <t xml:space="preserve">Instagram</t>
  </si>
  <si>
    <t xml:space="preserve">Lead</t>
  </si>
  <si>
    <t xml:space="preserve">Distribuciones Mar (ejemplo)</t>
  </si>
  <si>
    <t xml:space="preserve">Jorge Martín</t>
  </si>
  <si>
    <t xml:space="preserve">+34 600 000 004</t>
  </si>
  <si>
    <t xml:space="preserve">jorge@example.com</t>
  </si>
  <si>
    <t xml:space="preserve">Sevilla</t>
  </si>
  <si>
    <t xml:space="preserve">Distribución</t>
  </si>
  <si>
    <t xml:space="preserve">Web</t>
  </si>
  <si>
    <t xml:space="preserve">Estudio Lumen Arquitectura (ejemplo)</t>
  </si>
  <si>
    <t xml:space="preserve">Marta Ruiz</t>
  </si>
  <si>
    <t xml:space="preserve">+52 55 0000 0005</t>
  </si>
  <si>
    <t xml:space="preserve">marta@example.com</t>
  </si>
  <si>
    <t xml:space="preserve">Ciudad de México</t>
  </si>
  <si>
    <t xml:space="preserve">Servicios profesionales</t>
  </si>
  <si>
    <t xml:space="preserve">LinkedIn</t>
  </si>
  <si>
    <t xml:space="preserve">Comercial 2</t>
  </si>
  <si>
    <t xml:space="preserve">Café Central (ejemplo)</t>
  </si>
  <si>
    <t xml:space="preserve">Sofía Díaz</t>
  </si>
  <si>
    <t xml:space="preserve">+54 11 0000 0006</t>
  </si>
  <si>
    <t xml:space="preserve">sofia@example.com</t>
  </si>
  <si>
    <t xml:space="preserve">Buenos Aires</t>
  </si>
  <si>
    <t xml:space="preserve">Hostelería</t>
  </si>
  <si>
    <t xml:space="preserve">Meta Ads</t>
  </si>
  <si>
    <t xml:space="preserve">OPORTUNIDADES</t>
  </si>
  <si>
    <t xml:space="preserve">Cada venta posible en una fila. Al marcar «5. Ganada» o «6. Perdida», pon la fecha de cierre real.</t>
  </si>
  <si>
    <t xml:space="preserve">Cliente</t>
  </si>
  <si>
    <t xml:space="preserve">Qué le vendemos</t>
  </si>
  <si>
    <t xml:space="preserve">Probabilidad</t>
  </si>
  <si>
    <t xml:space="preserve">Valor ponderado</t>
  </si>
  <si>
    <t xml:space="preserve">Fecha de creación</t>
  </si>
  <si>
    <t xml:space="preserve">Cierre previsto</t>
  </si>
  <si>
    <t xml:space="preserve">Cierre real</t>
  </si>
  <si>
    <t xml:space="preserve">Días abierta</t>
  </si>
  <si>
    <t xml:space="preserve">Motivo si se pierde</t>
  </si>
  <si>
    <t xml:space="preserve">Agenda online y recordatorios</t>
  </si>
  <si>
    <t xml:space="preserve">5. Ganada</t>
  </si>
  <si>
    <t xml:space="preserve">Control de stock de recambios</t>
  </si>
  <si>
    <t xml:space="preserve">4. Negociación</t>
  </si>
  <si>
    <t xml:space="preserve">App de rutinas y cuotas</t>
  </si>
  <si>
    <t xml:space="preserve">3. Propuesta enviada</t>
  </si>
  <si>
    <t xml:space="preserve">CRM y portal de pedidos</t>
  </si>
  <si>
    <t xml:space="preserve">2. Contactado</t>
  </si>
  <si>
    <t xml:space="preserve">Panel de proyectos</t>
  </si>
  <si>
    <t xml:space="preserve">Sistema de fichaje</t>
  </si>
  <si>
    <t xml:space="preserve">1. Nuevo</t>
  </si>
  <si>
    <t xml:space="preserve">Avisos de ITV por WhatsApp</t>
  </si>
  <si>
    <t xml:space="preserve">6. Perdida</t>
  </si>
  <si>
    <t xml:space="preserve">Precio</t>
  </si>
  <si>
    <t xml:space="preserve">SEGUIMIENTOS</t>
  </si>
  <si>
    <t xml:space="preserve">Cada contacto con un cliente y su próximo paso. Marca «Hecho» cuando lo completes.</t>
  </si>
  <si>
    <t xml:space="preserve">Fecha</t>
  </si>
  <si>
    <t xml:space="preserve">Tipo</t>
  </si>
  <si>
    <t xml:space="preserve">Qué se habló</t>
  </si>
  <si>
    <t xml:space="preserve">Próximo paso</t>
  </si>
  <si>
    <t xml:space="preserve">Fecha próximo paso</t>
  </si>
  <si>
    <t xml:space="preserve">Aviso</t>
  </si>
  <si>
    <t xml:space="preserve">Reunión</t>
  </si>
  <si>
    <t xml:space="preserve">Revisamos la propuesta de stock</t>
  </si>
  <si>
    <t xml:space="preserve">Enviar presupuesto final</t>
  </si>
  <si>
    <t xml:space="preserve">Pendiente</t>
  </si>
  <si>
    <t xml:space="preserve">WhatsApp</t>
  </si>
  <si>
    <t xml:space="preserve">Le interesa, pide una demo</t>
  </si>
  <si>
    <t xml:space="preserve">Demo por videollamada</t>
  </si>
  <si>
    <t xml:space="preserve">Llamada</t>
  </si>
  <si>
    <t xml:space="preserve">Primera llamada: tiene 3 almacenes</t>
  </si>
  <si>
    <t xml:space="preserve">Enviar casos de éxito</t>
  </si>
  <si>
    <t xml:space="preserve">Pide información del fichaje</t>
  </si>
  <si>
    <t xml:space="preserve">Llamar para concretar</t>
  </si>
  <si>
    <t xml:space="preserve">Visita</t>
  </si>
  <si>
    <t xml:space="preserve">Formación al equipo</t>
  </si>
  <si>
    <t xml:space="preserve">Revisar cómo lo usan</t>
  </si>
  <si>
    <t xml:space="preserve">Entrega del panel de proyectos</t>
  </si>
  <si>
    <t xml:space="preserve">Pedir reseña</t>
  </si>
  <si>
    <t xml:space="preserve">Hecho</t>
  </si>
  <si>
    <t xml:space="preserve">LISTAS</t>
  </si>
  <si>
    <t xml:space="preserve">Opciones de los desplegables. Cámbialas a tu gusto: el resto de la plantilla se adapta.</t>
  </si>
  <si>
    <t xml:space="preserve">Estado cliente</t>
  </si>
  <si>
    <t xml:space="preserve">Tipo de seguimiento</t>
  </si>
  <si>
    <t xml:space="preserve">Responsables</t>
  </si>
  <si>
    <t xml:space="preserve">Estado seguimiento</t>
  </si>
  <si>
    <t xml:space="preserve">Cliente inactivo</t>
  </si>
  <si>
    <t xml:space="preserve">Comercial 3</t>
  </si>
  <si>
    <t xml:space="preserve">Otro</t>
  </si>
  <si>
    <t xml:space="preserve">Llamada entrante</t>
  </si>
  <si>
    <t xml:space="preserve">Feria / evento</t>
  </si>
  <si>
    <t xml:space="preserve">La etapa «5. Ganada» y «6. Perdida» cierran la oportunidad: no cambies su texto.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</si>
</sst>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&quot; €&quot;"/>
    <numFmt numFmtId="167" formatCode="0%"/>
    <numFmt numFmtId="168" formatCode="dd/mm/yyyy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55FF"/>
      <name val="Arial"/>
      <family val="0"/>
      <charset val="1"/>
    </font>
    <font>
      <sz val="11"/>
      <color rgb="FF4B5563"/>
      <name val="Arial"/>
      <family val="0"/>
      <charset val="1"/>
    </font>
    <font>
      <b val="true"/>
      <sz val="12"/>
      <color rgb="FF11182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1F2937"/>
      <name val="Arial"/>
      <family val="0"/>
      <charset val="1"/>
    </font>
    <font>
      <b val="true"/>
      <sz val="10"/>
      <color rgb="FF0055FF"/>
      <name val="Arial"/>
      <family val="0"/>
      <charset val="1"/>
    </font>
    <font>
      <b val="true"/>
      <u val="single"/>
      <sz val="11"/>
      <color rgb="FF0055FF"/>
      <name val="Arial"/>
      <family val="0"/>
      <charset val="1"/>
    </font>
    <font>
      <i val="true"/>
      <sz val="9"/>
      <color rgb="FF9CA3AF"/>
      <name val="Arial"/>
      <family val="0"/>
      <charset val="1"/>
    </font>
    <font>
      <b val="true"/>
      <sz val="20"/>
      <color rgb="FF0055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20"/>
      <color rgb="FFDC262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u val="single"/>
      <sz val="10"/>
      <color rgb="FF0055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6"/>
      <color rgb="FF0055FF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055FF"/>
        <bgColor rgb="FF3366FF"/>
      </patternFill>
    </fill>
    <fill>
      <patternFill patternType="solid">
        <fgColor rgb="FFFFFFFF"/>
        <bgColor rgb="FFF9F9F9"/>
      </patternFill>
    </fill>
    <fill>
      <patternFill patternType="solid">
        <fgColor rgb="FFEEF1F5"/>
        <bgColor rgb="FFF5F8FF"/>
      </patternFill>
    </fill>
    <fill>
      <patternFill patternType="solid">
        <fgColor rgb="FFFFF8DB"/>
        <bgColor rgb="FFFEF3C7"/>
      </patternFill>
    </fill>
    <fill>
      <patternFill patternType="solid">
        <fgColor rgb="FF111827"/>
        <bgColor rgb="FF1F2937"/>
      </patternFill>
    </fill>
    <fill>
      <patternFill patternType="solid">
        <fgColor rgb="FFF5F8FF"/>
        <bgColor rgb="FFF9F9F9"/>
      </patternFill>
    </fill>
    <fill>
      <patternFill patternType="solid">
        <fgColor rgb="FFDC2626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8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9">
    <dxf>
      <fill>
        <patternFill patternType="solid">
          <fgColor rgb="FF111827"/>
          <bgColor rgb="FF000000"/>
        </patternFill>
      </fill>
    </dxf>
    <dxf>
      <fill>
        <patternFill patternType="solid">
          <fgColor rgb="FFEEF1F5"/>
          <bgColor rgb="FF000000"/>
        </patternFill>
      </fill>
    </dxf>
    <dxf>
      <fill>
        <patternFill patternType="solid">
          <fgColor rgb="FF1F29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55FF"/>
          <bgColor rgb="FF000000"/>
        </patternFill>
      </fill>
    </dxf>
    <dxf>
      <fill>
        <patternFill patternType="solid">
          <fgColor rgb="FFFFF8D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DCFCE7"/>
          <bgColor rgb="FF000000"/>
        </patternFill>
      </fill>
    </dxf>
    <dxf>
      <fill>
        <patternFill patternType="solid">
          <fgColor rgb="FF9CA3AF"/>
          <bgColor rgb="FF000000"/>
        </patternFill>
      </fill>
    </dxf>
    <dxf>
      <fill>
        <patternFill>
          <bgColor rgb="FFDCFCE7"/>
        </patternFill>
      </fill>
    </dxf>
    <dxf>
      <font>
        <name val="Arial"/>
        <charset val="1"/>
        <family val="0"/>
        <color rgb="FF9CA3AF"/>
      </font>
    </dxf>
    <dxf>
      <font>
        <name val="Arial"/>
        <charset val="1"/>
        <family val="0"/>
        <b val="1"/>
        <color rgb="FFDC2626"/>
      </font>
    </dxf>
    <dxf>
      <fill>
        <patternFill patternType="solid">
          <fgColor rgb="FFDC2626"/>
          <bgColor rgb="FF000000"/>
        </patternFill>
      </fill>
    </dxf>
    <dxf>
      <fill>
        <patternFill patternType="solid">
          <fgColor rgb="FFF59E0B"/>
          <bgColor rgb="FF000000"/>
        </patternFill>
      </fill>
    </dxf>
    <dxf>
      <fill>
        <patternFill patternType="solid">
          <fgColor rgb="FFFEF3C7"/>
          <bgColor rgb="FF000000"/>
        </patternFill>
      </fill>
    </dxf>
    <dxf>
      <fill>
        <patternFill patternType="solid">
          <fgColor rgb="FF92400E"/>
          <bgColor rgb="FF000000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DC2626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F59E0B"/>
        </patternFill>
      </fill>
    </dxf>
    <dxf>
      <font>
        <name val="Arial"/>
        <charset val="1"/>
        <family val="0"/>
        <b val="1"/>
        <color rgb="FF92400E"/>
      </font>
      <fill>
        <patternFill>
          <bgColor rgb="FFFEF3C7"/>
        </patternFill>
      </fill>
    </dxf>
  </dxfs>
  <colors>
    <indexedColors>
      <rgbColor rgb="FF000000"/>
      <rgbColor rgb="FFFFFFFF"/>
      <rgbColor rgb="FFDC262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5F8FF"/>
      <rgbColor rgb="FF878787"/>
      <rgbColor rgb="FF9999FF"/>
      <rgbColor rgb="FF993366"/>
      <rgbColor rgb="FFFFF8DB"/>
      <rgbColor rgb="FFDCFCE7"/>
      <rgbColor rgb="FF660066"/>
      <rgbColor rgb="FFFF8080"/>
      <rgbColor rgb="FF0055FF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1F5"/>
      <rgbColor rgb="FFD9DEE5"/>
      <rgbColor rgb="FFFEF3C7"/>
      <rgbColor rgb="FF99CCFF"/>
      <rgbColor rgb="FFFF99CC"/>
      <rgbColor rgb="FFCC99FF"/>
      <rgbColor rgb="FFF9F9F9"/>
      <rgbColor rgb="FF3366FF"/>
      <rgbColor rgb="FF33CCCC"/>
      <rgbColor rgb="FF99CC00"/>
      <rgbColor rgb="FFFFCC00"/>
      <rgbColor rgb="FFF59E0B"/>
      <rgbColor rgb="FFFF6600"/>
      <rgbColor rgb="FF6B7280"/>
      <rgbColor rgb="FF9CA3AF"/>
      <rgbColor rgb="FF003366"/>
      <rgbColor rgb="FF339966"/>
      <rgbColor rgb="FF111827"/>
      <rgbColor rgb="FF333300"/>
      <rgbColor rgb="FF92400E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Importe por etapa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Panel!C13</c:f>
              <c:strCache>
                <c:ptCount val="1"/>
                <c:pt idx="0">
                  <c:v>Importe</c:v>
                </c:pt>
              </c:strCache>
            </c:strRef>
          </c:tx>
          <c:spPr>
            <a:solidFill>
              <a:srgbClr val="0055ff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Panel!$A$14:$A$19</c:f>
              <c:strCache>
                <c:ptCount val="6"/>
                <c:pt idx="0">
                  <c:v>1. Nuevo</c:v>
                </c:pt>
                <c:pt idx="1">
                  <c:v>2. Contactado</c:v>
                </c:pt>
                <c:pt idx="2">
                  <c:v>3. Propuesta enviada</c:v>
                </c:pt>
                <c:pt idx="3">
                  <c:v>4. Negociación</c:v>
                </c:pt>
                <c:pt idx="4">
                  <c:v>5. Ganada</c:v>
                </c:pt>
                <c:pt idx="5">
                  <c:v>6. Perdida</c:v>
                </c:pt>
              </c:strCache>
            </c:strRef>
          </c:cat>
          <c:val>
            <c:numRef>
              <c:f>Panel!$C$14:$C$19</c:f>
              <c:numCache>
                <c:formatCode>#,##0" €"</c:formatCode>
                <c:ptCount val="6"/>
                <c:pt idx="0">
                  <c:v>900</c:v>
                </c:pt>
                <c:pt idx="1">
                  <c:v>6500</c:v>
                </c:pt>
                <c:pt idx="2">
                  <c:v>2600</c:v>
                </c:pt>
                <c:pt idx="3">
                  <c:v>4800</c:v>
                </c:pt>
                <c:pt idx="4">
                  <c:v>5000</c:v>
                </c:pt>
                <c:pt idx="5">
                  <c:v>700</c:v>
                </c:pt>
              </c:numCache>
            </c:numRef>
          </c:val>
        </c:ser>
        <c:gapWidth val="150"/>
        <c:overlap val="0"/>
        <c:axId val="54745175"/>
        <c:axId val="47754157"/>
      </c:barChart>
      <c:catAx>
        <c:axId val="54745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754157"/>
        <c:crosses val="autoZero"/>
        <c:auto val="1"/>
        <c:lblAlgn val="ctr"/>
        <c:lblOffset val="100"/>
        <c:noMultiLvlLbl val="0"/>
      </c:catAx>
      <c:valAx>
        <c:axId val="4775415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74517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Ventas ganadas por mes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Panel!G13</c:f>
              <c:strCache>
                <c:ptCount val="1"/>
                <c:pt idx="0">
                  <c:v>Ganado</c:v>
                </c:pt>
              </c:strCache>
            </c:strRef>
          </c:tx>
          <c:spPr>
            <a:solidFill>
              <a:srgbClr val="111827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Panel!$F$14:$F$25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Panel!$G$14:$G$25</c:f>
              <c:numCache>
                <c:formatCode>#,##0" €"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1800</c:v>
                </c:pt>
                <c:pt idx="9">
                  <c:v>3200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93307808"/>
        <c:axId val="95976811"/>
      </c:barChart>
      <c:catAx>
        <c:axId val="93307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5976811"/>
        <c:crosses val="autoZero"/>
        <c:auto val="1"/>
        <c:lblAlgn val="ctr"/>
        <c:lblOffset val="100"/>
        <c:noMultiLvlLbl val="0"/>
      </c:catAx>
      <c:valAx>
        <c:axId val="9597681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30780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29</xdr:row>
      <xdr:rowOff>0</xdr:rowOff>
    </xdr:from>
    <xdr:to>
      <xdr:col>8</xdr:col>
      <xdr:colOff>1267560</xdr:colOff>
      <xdr:row>43</xdr:row>
      <xdr:rowOff>32760</xdr:rowOff>
    </xdr:to>
    <xdr:graphicFrame>
      <xdr:nvGraphicFramePr>
        <xdr:cNvPr id="0" name="Chart 1"/>
        <xdr:cNvGraphicFramePr/>
      </xdr:nvGraphicFramePr>
      <xdr:xfrm>
        <a:off x="6873120" y="6058080"/>
        <a:ext cx="503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0</xdr:colOff>
      <xdr:row>3</xdr:row>
      <xdr:rowOff>0</xdr:rowOff>
    </xdr:from>
    <xdr:to>
      <xdr:col>17</xdr:col>
      <xdr:colOff>191520</xdr:colOff>
      <xdr:row>15</xdr:row>
      <xdr:rowOff>70920</xdr:rowOff>
    </xdr:to>
    <xdr:graphicFrame>
      <xdr:nvGraphicFramePr>
        <xdr:cNvPr id="1" name="Chart 2"/>
        <xdr:cNvGraphicFramePr/>
      </xdr:nvGraphicFramePr>
      <xdr:xfrm>
        <a:off x="14668560" y="762120"/>
        <a:ext cx="503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konte.es/soluciones/crm-a-medida/?utm_source=plantilla-crm&amp;utm_medium=xlsx" TargetMode="External"/><Relationship Id="rId2" Type="http://schemas.openxmlformats.org/officeDocument/2006/relationships/hyperlink" Target="https://wa.me/34602194331?text=Hola%2C%20uso%20la%20plantilla%20CRM%20de%20Konte%20y%20quiero%20informaci&#243;n" TargetMode="External"/><Relationship Id="rId3" Type="http://schemas.openxmlformats.org/officeDocument/2006/relationships/hyperlink" Target="mailto:contacto@konte.es?subject=Plantilla%20CRM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konte.es/soluciones/crm-a-medida/?utm_source=plantilla-crm&amp;utm_medium=xlsx" TargetMode="External"/><Relationship Id="rId2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55FF"/>
    <pageSetUpPr fitToPage="true"/>
  </sheetPr>
  <dimension ref="B2:C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11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n">
        <v>1</v>
      </c>
      <c r="C6" s="5" t="s">
        <v>3</v>
      </c>
    </row>
    <row r="7" customFormat="false" ht="30" hidden="false" customHeight="true" outlineLevel="0" collapsed="false">
      <c r="B7" s="4" t="n">
        <v>2</v>
      </c>
      <c r="C7" s="5" t="s">
        <v>4</v>
      </c>
    </row>
    <row r="8" customFormat="false" ht="19.5" hidden="false" customHeight="true" outlineLevel="0" collapsed="false">
      <c r="B8" s="4" t="n">
        <v>3</v>
      </c>
      <c r="C8" s="5" t="s">
        <v>5</v>
      </c>
    </row>
    <row r="9" customFormat="false" ht="30" hidden="false" customHeight="true" outlineLevel="0" collapsed="false">
      <c r="B9" s="4" t="n">
        <v>4</v>
      </c>
      <c r="C9" s="5" t="s">
        <v>6</v>
      </c>
    </row>
    <row r="10" customFormat="false" ht="30" hidden="false" customHeight="true" outlineLevel="0" collapsed="false">
      <c r="B10" s="4" t="n">
        <v>5</v>
      </c>
      <c r="C10" s="5" t="s">
        <v>7</v>
      </c>
    </row>
    <row r="11" customFormat="false" ht="19.5" hidden="false" customHeight="true" outlineLevel="0" collapsed="false">
      <c r="B11" s="4" t="n">
        <v>6</v>
      </c>
      <c r="C11" s="5" t="s">
        <v>8</v>
      </c>
    </row>
    <row r="13" customFormat="false" ht="15" hidden="false" customHeight="false" outlineLevel="0" collapsed="false">
      <c r="B13" s="3" t="s">
        <v>9</v>
      </c>
    </row>
    <row r="14" customFormat="false" ht="19.5" hidden="false" customHeight="true" outlineLevel="0" collapsed="false">
      <c r="B14" s="6"/>
      <c r="C14" s="5" t="s">
        <v>10</v>
      </c>
    </row>
    <row r="15" customFormat="false" ht="19.5" hidden="false" customHeight="true" outlineLevel="0" collapsed="false">
      <c r="B15" s="7"/>
      <c r="C15" s="5" t="s">
        <v>11</v>
      </c>
    </row>
    <row r="16" customFormat="false" ht="19.5" hidden="false" customHeight="true" outlineLevel="0" collapsed="false">
      <c r="B16" s="8"/>
      <c r="C16" s="5" t="s">
        <v>12</v>
      </c>
    </row>
    <row r="18" customFormat="false" ht="15" hidden="false" customHeight="false" outlineLevel="0" collapsed="false">
      <c r="B18" s="3" t="s">
        <v>13</v>
      </c>
    </row>
    <row r="19" customFormat="false" ht="19.5" hidden="false" customHeight="true" outlineLevel="0" collapsed="false">
      <c r="B19" s="9" t="s">
        <v>14</v>
      </c>
      <c r="C19" s="5" t="s">
        <v>15</v>
      </c>
    </row>
    <row r="20" customFormat="false" ht="30" hidden="false" customHeight="true" outlineLevel="0" collapsed="false">
      <c r="B20" s="9" t="s">
        <v>14</v>
      </c>
      <c r="C20" s="5" t="s">
        <v>16</v>
      </c>
    </row>
    <row r="22" customFormat="false" ht="15" hidden="false" customHeight="false" outlineLevel="0" collapsed="false">
      <c r="B22" s="3" t="s">
        <v>17</v>
      </c>
    </row>
    <row r="23" customFormat="false" ht="30" hidden="false" customHeight="true" outlineLevel="0" collapsed="false">
      <c r="B23" s="9" t="s">
        <v>14</v>
      </c>
      <c r="C23" s="5" t="s">
        <v>18</v>
      </c>
    </row>
    <row r="24" customFormat="false" ht="19.5" hidden="false" customHeight="true" outlineLevel="0" collapsed="false">
      <c r="B24" s="10"/>
      <c r="C24" s="11" t="s">
        <v>19</v>
      </c>
    </row>
    <row r="25" customFormat="false" ht="19.5" hidden="false" customHeight="true" outlineLevel="0" collapsed="false">
      <c r="B25" s="10"/>
      <c r="C25" s="11" t="s">
        <v>20</v>
      </c>
    </row>
    <row r="26" customFormat="false" ht="19.5" hidden="false" customHeight="true" outlineLevel="0" collapsed="false">
      <c r="B26" s="10"/>
      <c r="C26" s="11" t="s">
        <v>21</v>
      </c>
    </row>
    <row r="28" customFormat="false" ht="19.5" hidden="false" customHeight="true" outlineLevel="0" collapsed="false">
      <c r="B28" s="10"/>
      <c r="C28" s="12" t="s">
        <v>22</v>
      </c>
    </row>
  </sheetData>
  <hyperlinks>
    <hyperlink ref="C24" r:id="rId1" display="Ver el CRM a medida → www.konte.es/soluciones/crm-a-medida/"/>
    <hyperlink ref="C25" r:id="rId2" display="Escríbenos por WhatsApp → +34 602 194 331"/>
    <hyperlink ref="C26" r:id="rId3" display="Email → contacto@konte.e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11827"/>
    <pageSetUpPr fitToPage="true"/>
  </sheetPr>
  <dimension ref="A1:K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8" min="2" style="0" width="15"/>
    <col collapsed="false" customWidth="true" hidden="false" outlineLevel="0" max="9" min="9" style="0" width="18"/>
    <col collapsed="false" customWidth="true" hidden="false" outlineLevel="0" max="12" min="10" style="0" width="15"/>
  </cols>
  <sheetData>
    <row r="1" customFormat="false" ht="30" hidden="false" customHeight="true" outlineLevel="0" collapsed="false">
      <c r="A1" s="13" t="s">
        <v>23</v>
      </c>
    </row>
    <row r="2" customFormat="false" ht="15" hidden="false" customHeight="false" outlineLevel="0" collapsed="false">
      <c r="A2" s="14" t="s">
        <v>24</v>
      </c>
    </row>
    <row r="4" customFormat="false" ht="15" hidden="false" customHeight="false" outlineLevel="0" collapsed="false">
      <c r="A4" s="15" t="s">
        <v>25</v>
      </c>
      <c r="B4" s="15"/>
      <c r="D4" s="15" t="s">
        <v>26</v>
      </c>
      <c r="E4" s="15"/>
      <c r="G4" s="15" t="s">
        <v>27</v>
      </c>
      <c r="H4" s="15"/>
      <c r="J4" s="15" t="s">
        <v>28</v>
      </c>
      <c r="K4" s="15"/>
    </row>
    <row r="5" customFormat="false" ht="21.75" hidden="false" customHeight="true" outlineLevel="0" collapsed="false">
      <c r="A5" s="16" t="n">
        <f aca="false">COUNTIF(Clientes!$I$5:$I$1004,"Cliente activo")</f>
        <v>3</v>
      </c>
      <c r="B5" s="16"/>
      <c r="D5" s="16" t="n">
        <f aca="false">COUNTA(Oportunidades!$D$5:$D$1004)-COUNTIF(Oportunidades!$D$5:$D$1004,"5. Ganada")-COUNTIF(Oportunidades!$D$5:$D$1004,"6. Perdida")</f>
        <v>4</v>
      </c>
      <c r="E5" s="16"/>
      <c r="G5" s="17" t="n">
        <f aca="false">SUM(Oportunidades!$E$5:$E$1004)-SUMIFS(Oportunidades!$E$5:$E$1004,Oportunidades!$D$5:$D$1004,"5. Ganada")-SUMIFS(Oportunidades!$E$5:$E$1004,Oportunidades!$D$5:$D$1004,"6. Perdida")</f>
        <v>14800</v>
      </c>
      <c r="H5" s="17"/>
      <c r="J5" s="17" t="n">
        <f aca="false">SUMIFS(Oportunidades!$G$5:$G$1004,Oportunidades!$D$5:$D$1004,"&lt;&gt;5. Ganada",Oportunidades!$D$5:$D$1004,"&lt;&gt;6. Perdida")</f>
        <v>6290</v>
      </c>
      <c r="K5" s="17"/>
    </row>
    <row r="6" customFormat="false" ht="21.75" hidden="false" customHeight="true" outlineLevel="0" collapsed="false">
      <c r="A6" s="16"/>
      <c r="B6" s="16"/>
      <c r="D6" s="16"/>
      <c r="E6" s="16"/>
      <c r="G6" s="17"/>
      <c r="H6" s="17"/>
      <c r="J6" s="17"/>
      <c r="K6" s="17"/>
    </row>
    <row r="8" customFormat="false" ht="15" hidden="false" customHeight="false" outlineLevel="0" collapsed="false">
      <c r="A8" s="15" t="s">
        <v>29</v>
      </c>
      <c r="B8" s="15"/>
      <c r="D8" s="15" t="s">
        <v>30</v>
      </c>
      <c r="E8" s="15"/>
      <c r="G8" s="18" t="s">
        <v>31</v>
      </c>
      <c r="H8" s="18"/>
      <c r="J8" s="15" t="s">
        <v>32</v>
      </c>
      <c r="K8" s="15"/>
    </row>
    <row r="9" customFormat="false" ht="21.75" hidden="false" customHeight="true" outlineLevel="0" collapsed="false">
      <c r="A9" s="17" t="n">
        <f aca="true">SUMIFS(Oportunidades!$E$5:$E$1004,Oportunidades!$D$5:$D$1004,"5. Ganada",Oportunidades!$K$5:$K$1004,"&gt;="&amp;DATE(YEAR(TODAY()),MONTH(TODAY()),1),Oportunidades!$K$5:$K$1004,"&lt;"&amp;DATE(YEAR(TODAY()),MONTH(TODAY())+1,1))</f>
        <v>3200</v>
      </c>
      <c r="B9" s="17"/>
      <c r="D9" s="19" t="n">
        <f aca="false">IFERROR(COUNTIF(Oportunidades!$D$5:$D$1004,"5. Ganada")/(COUNTIF(Oportunidades!$D$5:$D$1004,"5. Ganada")+COUNTIF(Oportunidades!$D$5:$D$1004,"6. Perdida")),0)</f>
        <v>0.666666666666667</v>
      </c>
      <c r="E9" s="19"/>
      <c r="G9" s="20" t="n">
        <f aca="false">COUNTIF(Seguimientos!$I$5:$I$1004,"VENCIDO")</f>
        <v>1</v>
      </c>
      <c r="H9" s="20"/>
      <c r="J9" s="16" t="n">
        <f aca="false">COUNTIF(Seguimientos!$I$5:$I$1004,"HOY")</f>
        <v>1</v>
      </c>
      <c r="K9" s="16"/>
    </row>
    <row r="10" customFormat="false" ht="21.75" hidden="false" customHeight="true" outlineLevel="0" collapsed="false">
      <c r="A10" s="17"/>
      <c r="B10" s="17"/>
      <c r="D10" s="19"/>
      <c r="E10" s="19"/>
      <c r="G10" s="20"/>
      <c r="H10" s="20"/>
      <c r="J10" s="16"/>
      <c r="K10" s="16"/>
    </row>
    <row r="12" customFormat="false" ht="15" hidden="false" customHeight="false" outlineLevel="0" collapsed="false">
      <c r="A12" s="3" t="s">
        <v>33</v>
      </c>
      <c r="F12" s="3" t="s">
        <v>34</v>
      </c>
      <c r="I12" s="3" t="s">
        <v>35</v>
      </c>
    </row>
    <row r="13" customFormat="false" ht="15" hidden="false" customHeight="false" outlineLevel="0" collapsed="false">
      <c r="A13" s="21" t="s">
        <v>36</v>
      </c>
      <c r="B13" s="21" t="s">
        <v>37</v>
      </c>
      <c r="C13" s="21" t="s">
        <v>38</v>
      </c>
      <c r="D13" s="21" t="s">
        <v>39</v>
      </c>
      <c r="F13" s="21" t="s">
        <v>40</v>
      </c>
      <c r="G13" s="21" t="s">
        <v>41</v>
      </c>
      <c r="I13" s="21" t="s">
        <v>42</v>
      </c>
      <c r="J13" s="21" t="s">
        <v>43</v>
      </c>
    </row>
    <row r="14" customFormat="false" ht="15" hidden="false" customHeight="false" outlineLevel="0" collapsed="false">
      <c r="A14" s="22" t="str">
        <f aca="false">Listas!A5</f>
        <v>1. Nuevo</v>
      </c>
      <c r="B14" s="22" t="n">
        <f aca="false">COUNTIF(Oportunidades!$D$5:$D$1004,A14)</f>
        <v>1</v>
      </c>
      <c r="C14" s="23" t="n">
        <f aca="false">SUMIFS(Oportunidades!$E$5:$E$1004,Oportunidades!$D$5:$D$1004,A14)</f>
        <v>900</v>
      </c>
      <c r="D14" s="23" t="n">
        <f aca="false">SUMIFS(Oportunidades!$G$5:$G$1004,Oportunidades!$D$5:$D$1004,A14)</f>
        <v>90</v>
      </c>
      <c r="F14" s="22" t="s">
        <v>44</v>
      </c>
      <c r="G14" s="23" t="n">
        <f aca="true">SUMIFS(Oportunidades!$E$5:$E$1004,Oportunidades!$D$5:$D$1004,"5. Ganada",Oportunidades!$K$5:$K$1004,"&gt;="&amp;DATE(YEAR(TODAY()),1,1),Oportunidades!$K$5:$K$1004,"&lt;"&amp;DATE(YEAR(TODAY()),2,1))</f>
        <v>0</v>
      </c>
      <c r="I14" s="22" t="str">
        <f aca="false">IF(Listas!D5="","",Listas!D5)</f>
        <v>Web</v>
      </c>
      <c r="J14" s="22" t="n">
        <f aca="false">IF(I14="","",COUNTIF(Clientes!$H$5:$H$1004,I14))</f>
        <v>1</v>
      </c>
    </row>
    <row r="15" customFormat="false" ht="15" hidden="false" customHeight="false" outlineLevel="0" collapsed="false">
      <c r="A15" s="22" t="str">
        <f aca="false">Listas!A6</f>
        <v>2. Contactado</v>
      </c>
      <c r="B15" s="22" t="n">
        <f aca="false">COUNTIF(Oportunidades!$D$5:$D$1004,A15)</f>
        <v>1</v>
      </c>
      <c r="C15" s="23" t="n">
        <f aca="false">SUMIFS(Oportunidades!$E$5:$E$1004,Oportunidades!$D$5:$D$1004,A15)</f>
        <v>6500</v>
      </c>
      <c r="D15" s="23" t="n">
        <f aca="false">SUMIFS(Oportunidades!$G$5:$G$1004,Oportunidades!$D$5:$D$1004,A15)</f>
        <v>1300</v>
      </c>
      <c r="F15" s="22" t="s">
        <v>45</v>
      </c>
      <c r="G15" s="23" t="n">
        <f aca="true">SUMIFS(Oportunidades!$E$5:$E$1004,Oportunidades!$D$5:$D$1004,"5. Ganada",Oportunidades!$K$5:$K$1004,"&gt;="&amp;DATE(YEAR(TODAY()),2,1),Oportunidades!$K$5:$K$1004,"&lt;"&amp;DATE(YEAR(TODAY()),3,1))</f>
        <v>0</v>
      </c>
      <c r="I15" s="22" t="str">
        <f aca="false">IF(Listas!D6="","",Listas!D6)</f>
        <v>Recomendación</v>
      </c>
      <c r="J15" s="22" t="n">
        <f aca="false">IF(I15="","",COUNTIF(Clientes!$H$5:$H$1004,I15))</f>
        <v>1</v>
      </c>
    </row>
    <row r="16" customFormat="false" ht="15" hidden="false" customHeight="false" outlineLevel="0" collapsed="false">
      <c r="A16" s="22" t="str">
        <f aca="false">Listas!A7</f>
        <v>3. Propuesta enviada</v>
      </c>
      <c r="B16" s="22" t="n">
        <f aca="false">COUNTIF(Oportunidades!$D$5:$D$1004,A16)</f>
        <v>1</v>
      </c>
      <c r="C16" s="23" t="n">
        <f aca="false">SUMIFS(Oportunidades!$E$5:$E$1004,Oportunidades!$D$5:$D$1004,A16)</f>
        <v>2600</v>
      </c>
      <c r="D16" s="23" t="n">
        <f aca="false">SUMIFS(Oportunidades!$G$5:$G$1004,Oportunidades!$D$5:$D$1004,A16)</f>
        <v>1300</v>
      </c>
      <c r="F16" s="22" t="s">
        <v>46</v>
      </c>
      <c r="G16" s="23" t="n">
        <f aca="true">SUMIFS(Oportunidades!$E$5:$E$1004,Oportunidades!$D$5:$D$1004,"5. Ganada",Oportunidades!$K$5:$K$1004,"&gt;="&amp;DATE(YEAR(TODAY()),3,1),Oportunidades!$K$5:$K$1004,"&lt;"&amp;DATE(YEAR(TODAY()),4,1))</f>
        <v>0</v>
      </c>
      <c r="I16" s="22" t="str">
        <f aca="false">IF(Listas!D7="","",Listas!D7)</f>
        <v>Google</v>
      </c>
      <c r="J16" s="22" t="n">
        <f aca="false">IF(I16="","",COUNTIF(Clientes!$H$5:$H$1004,I16))</f>
        <v>1</v>
      </c>
    </row>
    <row r="17" customFormat="false" ht="15" hidden="false" customHeight="false" outlineLevel="0" collapsed="false">
      <c r="A17" s="22" t="str">
        <f aca="false">Listas!A8</f>
        <v>4. Negociación</v>
      </c>
      <c r="B17" s="22" t="n">
        <f aca="false">COUNTIF(Oportunidades!$D$5:$D$1004,A17)</f>
        <v>1</v>
      </c>
      <c r="C17" s="23" t="n">
        <f aca="false">SUMIFS(Oportunidades!$E$5:$E$1004,Oportunidades!$D$5:$D$1004,A17)</f>
        <v>4800</v>
      </c>
      <c r="D17" s="23" t="n">
        <f aca="false">SUMIFS(Oportunidades!$G$5:$G$1004,Oportunidades!$D$5:$D$1004,A17)</f>
        <v>3600</v>
      </c>
      <c r="F17" s="22" t="s">
        <v>47</v>
      </c>
      <c r="G17" s="23" t="n">
        <f aca="true">SUMIFS(Oportunidades!$E$5:$E$1004,Oportunidades!$D$5:$D$1004,"5. Ganada",Oportunidades!$K$5:$K$1004,"&gt;="&amp;DATE(YEAR(TODAY()),4,1),Oportunidades!$K$5:$K$1004,"&lt;"&amp;DATE(YEAR(TODAY()),5,1))</f>
        <v>0</v>
      </c>
      <c r="I17" s="22" t="str">
        <f aca="false">IF(Listas!D8="","",Listas!D8)</f>
        <v>Instagram</v>
      </c>
      <c r="J17" s="22" t="n">
        <f aca="false">IF(I17="","",COUNTIF(Clientes!$H$5:$H$1004,I17))</f>
        <v>1</v>
      </c>
    </row>
    <row r="18" customFormat="false" ht="15" hidden="false" customHeight="false" outlineLevel="0" collapsed="false">
      <c r="A18" s="22" t="str">
        <f aca="false">Listas!A9</f>
        <v>5. Ganada</v>
      </c>
      <c r="B18" s="22" t="n">
        <f aca="false">COUNTIF(Oportunidades!$D$5:$D$1004,A18)</f>
        <v>2</v>
      </c>
      <c r="C18" s="23" t="n">
        <f aca="false">SUMIFS(Oportunidades!$E$5:$E$1004,Oportunidades!$D$5:$D$1004,A18)</f>
        <v>5000</v>
      </c>
      <c r="D18" s="23" t="n">
        <f aca="false">SUMIFS(Oportunidades!$G$5:$G$1004,Oportunidades!$D$5:$D$1004,A18)</f>
        <v>5000</v>
      </c>
      <c r="F18" s="22" t="s">
        <v>48</v>
      </c>
      <c r="G18" s="23" t="n">
        <f aca="true">SUMIFS(Oportunidades!$E$5:$E$1004,Oportunidades!$D$5:$D$1004,"5. Ganada",Oportunidades!$K$5:$K$1004,"&gt;="&amp;DATE(YEAR(TODAY()),5,1),Oportunidades!$K$5:$K$1004,"&lt;"&amp;DATE(YEAR(TODAY()),6,1))</f>
        <v>0</v>
      </c>
      <c r="I18" s="22" t="str">
        <f aca="false">IF(Listas!D9="","",Listas!D9)</f>
        <v>Meta Ads</v>
      </c>
      <c r="J18" s="22" t="n">
        <f aca="false">IF(I18="","",COUNTIF(Clientes!$H$5:$H$1004,I18))</f>
        <v>1</v>
      </c>
    </row>
    <row r="19" customFormat="false" ht="15" hidden="false" customHeight="false" outlineLevel="0" collapsed="false">
      <c r="A19" s="22" t="str">
        <f aca="false">Listas!A10</f>
        <v>6. Perdida</v>
      </c>
      <c r="B19" s="22" t="n">
        <f aca="false">COUNTIF(Oportunidades!$D$5:$D$1004,A19)</f>
        <v>1</v>
      </c>
      <c r="C19" s="23" t="n">
        <f aca="false">SUMIFS(Oportunidades!$E$5:$E$1004,Oportunidades!$D$5:$D$1004,A19)</f>
        <v>700</v>
      </c>
      <c r="D19" s="23" t="n">
        <f aca="false">SUMIFS(Oportunidades!$G$5:$G$1004,Oportunidades!$D$5:$D$1004,A19)</f>
        <v>0</v>
      </c>
      <c r="F19" s="22" t="s">
        <v>49</v>
      </c>
      <c r="G19" s="23" t="n">
        <f aca="true">SUMIFS(Oportunidades!$E$5:$E$1004,Oportunidades!$D$5:$D$1004,"5. Ganada",Oportunidades!$K$5:$K$1004,"&gt;="&amp;DATE(YEAR(TODAY()),6,1),Oportunidades!$K$5:$K$1004,"&lt;"&amp;DATE(YEAR(TODAY()),7,1))</f>
        <v>0</v>
      </c>
      <c r="I19" s="22" t="str">
        <f aca="false">IF(Listas!D10="","",Listas!D10)</f>
        <v>LinkedIn</v>
      </c>
      <c r="J19" s="22" t="n">
        <f aca="false">IF(I19="","",COUNTIF(Clientes!$H$5:$H$1004,I19))</f>
        <v>1</v>
      </c>
    </row>
    <row r="20" customFormat="false" ht="15" hidden="false" customHeight="false" outlineLevel="0" collapsed="false">
      <c r="F20" s="22" t="s">
        <v>50</v>
      </c>
      <c r="G20" s="23" t="n">
        <f aca="true">SUMIFS(Oportunidades!$E$5:$E$1004,Oportunidades!$D$5:$D$1004,"5. Ganada",Oportunidades!$K$5:$K$1004,"&gt;="&amp;DATE(YEAR(TODAY()),7,1),Oportunidades!$K$5:$K$1004,"&lt;"&amp;DATE(YEAR(TODAY()),8,1))</f>
        <v>0</v>
      </c>
      <c r="I20" s="22" t="str">
        <f aca="false">IF(Listas!D11="","",Listas!D11)</f>
        <v>Llamada entrante</v>
      </c>
      <c r="J20" s="22" t="n">
        <f aca="false">IF(I20="","",COUNTIF(Clientes!$H$5:$H$1004,I20))</f>
        <v>0</v>
      </c>
    </row>
    <row r="21" customFormat="false" ht="15" hidden="false" customHeight="false" outlineLevel="0" collapsed="false">
      <c r="F21" s="22" t="s">
        <v>51</v>
      </c>
      <c r="G21" s="23" t="n">
        <f aca="true">SUMIFS(Oportunidades!$E$5:$E$1004,Oportunidades!$D$5:$D$1004,"5. Ganada",Oportunidades!$K$5:$K$1004,"&gt;="&amp;DATE(YEAR(TODAY()),8,1),Oportunidades!$K$5:$K$1004,"&lt;"&amp;DATE(YEAR(TODAY()),9,1))</f>
        <v>0</v>
      </c>
      <c r="I21" s="22" t="str">
        <f aca="false">IF(Listas!D12="","",Listas!D12)</f>
        <v>Feria / evento</v>
      </c>
      <c r="J21" s="22" t="n">
        <f aca="false">IF(I21="","",COUNTIF(Clientes!$H$5:$H$1004,I21))</f>
        <v>0</v>
      </c>
    </row>
    <row r="22" customFormat="false" ht="15" hidden="false" customHeight="false" outlineLevel="0" collapsed="false">
      <c r="F22" s="22" t="s">
        <v>52</v>
      </c>
      <c r="G22" s="23" t="n">
        <f aca="true">SUMIFS(Oportunidades!$E$5:$E$1004,Oportunidades!$D$5:$D$1004,"5. Ganada",Oportunidades!$K$5:$K$1004,"&gt;="&amp;DATE(YEAR(TODAY()),9,1),Oportunidades!$K$5:$K$1004,"&lt;"&amp;DATE(YEAR(TODAY()),10,1))</f>
        <v>1800</v>
      </c>
      <c r="I22" s="22" t="str">
        <f aca="false">IF(Listas!D13="","",Listas!D13)</f>
        <v>Otro</v>
      </c>
      <c r="J22" s="22" t="n">
        <f aca="false">IF(I22="","",COUNTIF(Clientes!$H$5:$H$1004,I22))</f>
        <v>0</v>
      </c>
    </row>
    <row r="23" customFormat="false" ht="15" hidden="false" customHeight="false" outlineLevel="0" collapsed="false">
      <c r="F23" s="22" t="s">
        <v>53</v>
      </c>
      <c r="G23" s="23" t="n">
        <f aca="true">SUMIFS(Oportunidades!$E$5:$E$1004,Oportunidades!$D$5:$D$1004,"5. Ganada",Oportunidades!$K$5:$K$1004,"&gt;="&amp;DATE(YEAR(TODAY()),10,1),Oportunidades!$K$5:$K$1004,"&lt;"&amp;DATE(YEAR(TODAY()),11,1))</f>
        <v>3200</v>
      </c>
      <c r="I23" s="22" t="str">
        <f aca="false">IF(Listas!D14="","",Listas!D14)</f>
        <v/>
      </c>
      <c r="J23" s="22" t="str">
        <f aca="false">IF(I23="","",COUNTIF(Clientes!$H$5:$H$1004,I23))</f>
        <v/>
      </c>
    </row>
    <row r="24" customFormat="false" ht="15" hidden="false" customHeight="false" outlineLevel="0" collapsed="false">
      <c r="F24" s="22" t="s">
        <v>54</v>
      </c>
      <c r="G24" s="23" t="n">
        <f aca="true">SUMIFS(Oportunidades!$E$5:$E$1004,Oportunidades!$D$5:$D$1004,"5. Ganada",Oportunidades!$K$5:$K$1004,"&gt;="&amp;DATE(YEAR(TODAY()),11,1),Oportunidades!$K$5:$K$1004,"&lt;"&amp;DATE(YEAR(TODAY()),12,1))</f>
        <v>0</v>
      </c>
    </row>
    <row r="25" customFormat="false" ht="15" hidden="false" customHeight="false" outlineLevel="0" collapsed="false">
      <c r="F25" s="22" t="s">
        <v>55</v>
      </c>
      <c r="G25" s="23" t="n">
        <f aca="true">SUMIFS(Oportunidades!$E$5:$E$1004,Oportunidades!$D$5:$D$1004,"5. Ganada",Oportunidades!$K$5:$K$1004,"&gt;="&amp;DATE(YEAR(TODAY()),12,1),Oportunidades!$K$5:$K$1004,"&lt;"&amp;DATE(YEAR(TODAY()),13,1))</f>
        <v>0</v>
      </c>
    </row>
    <row r="26" customFormat="false" ht="15" hidden="false" customHeight="false" outlineLevel="0" collapsed="false">
      <c r="F26" s="24" t="s">
        <v>56</v>
      </c>
      <c r="G26" s="25" t="n">
        <f aca="false">SUM(G14:G25)</f>
        <v>5000</v>
      </c>
    </row>
    <row r="28" customFormat="false" ht="15" hidden="false" customHeight="false" outlineLevel="0" collapsed="false">
      <c r="A28" s="3" t="s">
        <v>57</v>
      </c>
      <c r="F28" s="26" t="s">
        <v>58</v>
      </c>
    </row>
    <row r="29" customFormat="false" ht="15" hidden="false" customHeight="false" outlineLevel="0" collapsed="false">
      <c r="A29" s="21" t="s">
        <v>59</v>
      </c>
      <c r="B29" s="21" t="s">
        <v>60</v>
      </c>
      <c r="C29" s="21" t="s">
        <v>61</v>
      </c>
      <c r="D29" s="21" t="s">
        <v>41</v>
      </c>
    </row>
    <row r="30" customFormat="false" ht="15" hidden="false" customHeight="false" outlineLevel="0" collapsed="false">
      <c r="A30" s="22" t="str">
        <f aca="false">IF(Listas!J5="","",Listas!J5)</f>
        <v>Yo</v>
      </c>
      <c r="B30" s="22" t="n">
        <f aca="false">IF(A30="","",COUNTIFS(Oportunidades!$H$5:$H$1004,A30,Oportunidades!$D$5:$D$1004,"&lt;&gt;5. Ganada",Oportunidades!$D$5:$D$1004,"&lt;&gt;6. Perdida"))</f>
        <v>1</v>
      </c>
      <c r="C30" s="23" t="n">
        <f aca="false">IF(A30="","",SUMIFS(Oportunidades!$E$5:$E$1004,Oportunidades!$H$5:$H$1004,A30,Oportunidades!$D$5:$D$1004,"&lt;&gt;5. Ganada",Oportunidades!$D$5:$D$1004,"&lt;&gt;6. Perdida"))</f>
        <v>2600</v>
      </c>
      <c r="D30" s="23" t="n">
        <f aca="false">IF(A30="","",SUMIFS(Oportunidades!$E$5:$E$1004,Oportunidades!$H$5:$H$1004,A30,Oportunidades!$D$5:$D$1004,"5. Ganada"))</f>
        <v>3200</v>
      </c>
    </row>
    <row r="31" customFormat="false" ht="15" hidden="false" customHeight="false" outlineLevel="0" collapsed="false">
      <c r="A31" s="22" t="str">
        <f aca="false">IF(Listas!J6="","",Listas!J6)</f>
        <v>Comercial 1</v>
      </c>
      <c r="B31" s="22" t="n">
        <f aca="false">IF(A31="","",COUNTIFS(Oportunidades!$H$5:$H$1004,A31,Oportunidades!$D$5:$D$1004,"&lt;&gt;5. Ganada",Oportunidades!$D$5:$D$1004,"&lt;&gt;6. Perdida"))</f>
        <v>2</v>
      </c>
      <c r="C31" s="23" t="n">
        <f aca="false">IF(A31="","",SUMIFS(Oportunidades!$E$5:$E$1004,Oportunidades!$H$5:$H$1004,A31,Oportunidades!$D$5:$D$1004,"&lt;&gt;5. Ganada",Oportunidades!$D$5:$D$1004,"&lt;&gt;6. Perdida"))</f>
        <v>11300</v>
      </c>
      <c r="D31" s="23" t="n">
        <f aca="false">IF(A31="","",SUMIFS(Oportunidades!$E$5:$E$1004,Oportunidades!$H$5:$H$1004,A31,Oportunidades!$D$5:$D$1004,"5. Ganada"))</f>
        <v>0</v>
      </c>
    </row>
    <row r="32" customFormat="false" ht="15" hidden="false" customHeight="false" outlineLevel="0" collapsed="false">
      <c r="A32" s="22" t="str">
        <f aca="false">IF(Listas!J7="","",Listas!J7)</f>
        <v>Comercial 2</v>
      </c>
      <c r="B32" s="22" t="n">
        <f aca="false">IF(A32="","",COUNTIFS(Oportunidades!$H$5:$H$1004,A32,Oportunidades!$D$5:$D$1004,"&lt;&gt;5. Ganada",Oportunidades!$D$5:$D$1004,"&lt;&gt;6. Perdida"))</f>
        <v>1</v>
      </c>
      <c r="C32" s="23" t="n">
        <f aca="false">IF(A32="","",SUMIFS(Oportunidades!$E$5:$E$1004,Oportunidades!$H$5:$H$1004,A32,Oportunidades!$D$5:$D$1004,"&lt;&gt;5. Ganada",Oportunidades!$D$5:$D$1004,"&lt;&gt;6. Perdida"))</f>
        <v>900</v>
      </c>
      <c r="D32" s="23" t="n">
        <f aca="false">IF(A32="","",SUMIFS(Oportunidades!$E$5:$E$1004,Oportunidades!$H$5:$H$1004,A32,Oportunidades!$D$5:$D$1004,"5. Ganada"))</f>
        <v>1800</v>
      </c>
    </row>
    <row r="33" customFormat="false" ht="15" hidden="false" customHeight="false" outlineLevel="0" collapsed="false">
      <c r="A33" s="22" t="str">
        <f aca="false">IF(Listas!J8="","",Listas!J8)</f>
        <v>Comercial 3</v>
      </c>
      <c r="B33" s="22" t="n">
        <f aca="false">IF(A33="","",COUNTIFS(Oportunidades!$H$5:$H$1004,A33,Oportunidades!$D$5:$D$1004,"&lt;&gt;5. Ganada",Oportunidades!$D$5:$D$1004,"&lt;&gt;6. Perdida"))</f>
        <v>0</v>
      </c>
      <c r="C33" s="23" t="n">
        <f aca="false">IF(A33="","",SUMIFS(Oportunidades!$E$5:$E$1004,Oportunidades!$H$5:$H$1004,A33,Oportunidades!$D$5:$D$1004,"&lt;&gt;5. Ganada",Oportunidades!$D$5:$D$1004,"&lt;&gt;6. Perdida"))</f>
        <v>0</v>
      </c>
      <c r="D33" s="23" t="n">
        <f aca="false">IF(A33="","",SUMIFS(Oportunidades!$E$5:$E$1004,Oportunidades!$H$5:$H$1004,A33,Oportunidades!$D$5:$D$1004,"5. Ganada"))</f>
        <v>0</v>
      </c>
    </row>
    <row r="34" customFormat="false" ht="15" hidden="false" customHeight="false" outlineLevel="0" collapsed="false">
      <c r="A34" s="22" t="str">
        <f aca="false">IF(Listas!J9="","",Listas!J9)</f>
        <v/>
      </c>
      <c r="B34" s="22" t="str">
        <f aca="false">IF(A34="","",COUNTIFS(Oportunidades!$H$5:$H$1004,A34,Oportunidades!$D$5:$D$1004,"&lt;&gt;5. Ganada",Oportunidades!$D$5:$D$1004,"&lt;&gt;6. Perdida"))</f>
        <v/>
      </c>
      <c r="C34" s="23" t="str">
        <f aca="false">IF(A34="","",SUMIFS(Oportunidades!$E$5:$E$1004,Oportunidades!$H$5:$H$1004,A34,Oportunidades!$D$5:$D$1004,"&lt;&gt;5. Ganada",Oportunidades!$D$5:$D$1004,"&lt;&gt;6. Perdida"))</f>
        <v/>
      </c>
      <c r="D34" s="23" t="str">
        <f aca="false">IF(A34="","",SUMIFS(Oportunidades!$E$5:$E$1004,Oportunidades!$H$5:$H$1004,A34,Oportunidades!$D$5:$D$1004,"5. Ganada"))</f>
        <v/>
      </c>
    </row>
    <row r="35" customFormat="false" ht="15" hidden="false" customHeight="false" outlineLevel="0" collapsed="false">
      <c r="A35" s="22" t="str">
        <f aca="false">IF(Listas!J10="","",Listas!J10)</f>
        <v/>
      </c>
      <c r="B35" s="22" t="str">
        <f aca="false">IF(A35="","",COUNTIFS(Oportunidades!$H$5:$H$1004,A35,Oportunidades!$D$5:$D$1004,"&lt;&gt;5. Ganada",Oportunidades!$D$5:$D$1004,"&lt;&gt;6. Perdida"))</f>
        <v/>
      </c>
      <c r="C35" s="23" t="str">
        <f aca="false">IF(A35="","",SUMIFS(Oportunidades!$E$5:$E$1004,Oportunidades!$H$5:$H$1004,A35,Oportunidades!$D$5:$D$1004,"&lt;&gt;5. Ganada",Oportunidades!$D$5:$D$1004,"&lt;&gt;6. Perdida"))</f>
        <v/>
      </c>
      <c r="D35" s="23" t="str">
        <f aca="false">IF(A35="","",SUMIFS(Oportunidades!$E$5:$E$1004,Oportunidades!$H$5:$H$1004,A35,Oportunidades!$D$5:$D$1004,"5. Ganada"))</f>
        <v/>
      </c>
    </row>
    <row r="36" customFormat="false" ht="15" hidden="false" customHeight="false" outlineLevel="0" collapsed="false">
      <c r="A36" s="22" t="str">
        <f aca="false">IF(Listas!J11="","",Listas!J11)</f>
        <v/>
      </c>
      <c r="B36" s="22" t="str">
        <f aca="false">IF(A36="","",COUNTIFS(Oportunidades!$H$5:$H$1004,A36,Oportunidades!$D$5:$D$1004,"&lt;&gt;5. Ganada",Oportunidades!$D$5:$D$1004,"&lt;&gt;6. Perdida"))</f>
        <v/>
      </c>
      <c r="C36" s="23" t="str">
        <f aca="false">IF(A36="","",SUMIFS(Oportunidades!$E$5:$E$1004,Oportunidades!$H$5:$H$1004,A36,Oportunidades!$D$5:$D$1004,"&lt;&gt;5. Ganada",Oportunidades!$D$5:$D$1004,"&lt;&gt;6. Perdida"))</f>
        <v/>
      </c>
      <c r="D36" s="23" t="str">
        <f aca="false">IF(A36="","",SUMIFS(Oportunidades!$E$5:$E$1004,Oportunidades!$H$5:$H$1004,A36,Oportunidades!$D$5:$D$1004,"5. Ganada"))</f>
        <v/>
      </c>
    </row>
    <row r="37" customFormat="false" ht="15" hidden="false" customHeight="false" outlineLevel="0" collapsed="false">
      <c r="A37" s="22" t="str">
        <f aca="false">IF(Listas!J12="","",Listas!J12)</f>
        <v/>
      </c>
      <c r="B37" s="22" t="str">
        <f aca="false">IF(A37="","",COUNTIFS(Oportunidades!$H$5:$H$1004,A37,Oportunidades!$D$5:$D$1004,"&lt;&gt;5. Ganada",Oportunidades!$D$5:$D$1004,"&lt;&gt;6. Perdida"))</f>
        <v/>
      </c>
      <c r="C37" s="23" t="str">
        <f aca="false">IF(A37="","",SUMIFS(Oportunidades!$E$5:$E$1004,Oportunidades!$H$5:$H$1004,A37,Oportunidades!$D$5:$D$1004,"&lt;&gt;5. Ganada",Oportunidades!$D$5:$D$1004,"&lt;&gt;6. Perdida"))</f>
        <v/>
      </c>
      <c r="D37" s="23" t="str">
        <f aca="false">IF(A37="","",SUMIFS(Oportunidades!$E$5:$E$1004,Oportunidades!$H$5:$H$1004,A37,Oportunidades!$D$5:$D$1004,"5. Ganada"))</f>
        <v/>
      </c>
    </row>
    <row r="38" customFormat="false" ht="15" hidden="false" customHeight="false" outlineLevel="0" collapsed="false">
      <c r="A38" s="22" t="str">
        <f aca="false">IF(Listas!J13="","",Listas!J13)</f>
        <v/>
      </c>
      <c r="B38" s="22" t="str">
        <f aca="false">IF(A38="","",COUNTIFS(Oportunidades!$H$5:$H$1004,A38,Oportunidades!$D$5:$D$1004,"&lt;&gt;5. Ganada",Oportunidades!$D$5:$D$1004,"&lt;&gt;6. Perdida"))</f>
        <v/>
      </c>
      <c r="C38" s="23" t="str">
        <f aca="false">IF(A38="","",SUMIFS(Oportunidades!$E$5:$E$1004,Oportunidades!$H$5:$H$1004,A38,Oportunidades!$D$5:$D$1004,"&lt;&gt;5. Ganada",Oportunidades!$D$5:$D$1004,"&lt;&gt;6. Perdida"))</f>
        <v/>
      </c>
      <c r="D38" s="23" t="str">
        <f aca="false">IF(A38="","",SUMIFS(Oportunidades!$E$5:$E$1004,Oportunidades!$H$5:$H$1004,A38,Oportunidades!$D$5:$D$1004,"5. Ganada"))</f>
        <v/>
      </c>
    </row>
    <row r="39" customFormat="false" ht="15" hidden="false" customHeight="false" outlineLevel="0" collapsed="false">
      <c r="A39" s="22" t="str">
        <f aca="false">IF(Listas!J14="","",Listas!J14)</f>
        <v/>
      </c>
      <c r="B39" s="22" t="str">
        <f aca="false">IF(A39="","",COUNTIFS(Oportunidades!$H$5:$H$1004,A39,Oportunidades!$D$5:$D$1004,"&lt;&gt;5. Ganada",Oportunidades!$D$5:$D$1004,"&lt;&gt;6. Perdida"))</f>
        <v/>
      </c>
      <c r="C39" s="23" t="str">
        <f aca="false">IF(A39="","",SUMIFS(Oportunidades!$E$5:$E$1004,Oportunidades!$H$5:$H$1004,A39,Oportunidades!$D$5:$D$1004,"&lt;&gt;5. Ganada",Oportunidades!$D$5:$D$1004,"&lt;&gt;6. Perdida"))</f>
        <v/>
      </c>
      <c r="D39" s="23" t="str">
        <f aca="false">IF(A39="","",SUMIFS(Oportunidades!$E$5:$E$1004,Oportunidades!$H$5:$H$1004,A39,Oportunidades!$D$5:$D$1004,"5. Ganada"))</f>
        <v/>
      </c>
    </row>
  </sheetData>
  <mergeCells count="16">
    <mergeCell ref="A4:B4"/>
    <mergeCell ref="D4:E4"/>
    <mergeCell ref="G4:H4"/>
    <mergeCell ref="J4:K4"/>
    <mergeCell ref="A5:B6"/>
    <mergeCell ref="D5:E6"/>
    <mergeCell ref="G5:H6"/>
    <mergeCell ref="J5:K6"/>
    <mergeCell ref="A8:B8"/>
    <mergeCell ref="D8:E8"/>
    <mergeCell ref="G8:H8"/>
    <mergeCell ref="J8:K8"/>
    <mergeCell ref="A9:B10"/>
    <mergeCell ref="D9:E10"/>
    <mergeCell ref="G9:H10"/>
    <mergeCell ref="J9:K10"/>
  </mergeCells>
  <hyperlinks>
    <hyperlink ref="F28" r:id="rId1" display="¿Quieres este panel en el móvil, con avisos por WhatsApp y todo tu equipo conectado? → konte.e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55FF"/>
    <pageSetUpPr fitToPage="true"/>
  </sheetPr>
  <dimension ref="A1:O10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7031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26"/>
    <col collapsed="false" customWidth="true" hidden="false" outlineLevel="0" max="6" min="6" style="0" width="16"/>
    <col collapsed="false" customWidth="true" hidden="false" outlineLevel="0" max="7" min="7" style="0" width="18"/>
    <col collapsed="false" customWidth="true" hidden="false" outlineLevel="0" max="8" min="8" style="0" width="16"/>
    <col collapsed="false" customWidth="true" hidden="false" outlineLevel="0" max="10" min="9" style="0" width="15"/>
    <col collapsed="false" customWidth="true" hidden="false" outlineLevel="0" max="11" min="11" style="0" width="13"/>
    <col collapsed="false" customWidth="true" hidden="false" outlineLevel="0" max="12" min="12" style="0" width="14"/>
    <col collapsed="false" customWidth="true" hidden="false" outlineLevel="0" max="13" min="13" style="0" width="13"/>
    <col collapsed="false" customWidth="true" hidden="false" outlineLevel="0" max="14" min="14" style="0" width="14"/>
    <col collapsed="false" customWidth="true" hidden="false" outlineLevel="0" max="15" min="15" style="0" width="40"/>
  </cols>
  <sheetData>
    <row r="1" customFormat="false" ht="25.5" hidden="false" customHeight="true" outlineLevel="0" collapsed="false">
      <c r="A1" s="27" t="s">
        <v>62</v>
      </c>
    </row>
    <row r="2" customFormat="false" ht="15" hidden="false" customHeight="false" outlineLevel="0" collapsed="false">
      <c r="A2" s="14" t="s">
        <v>63</v>
      </c>
    </row>
    <row r="4" customFormat="false" ht="31.5" hidden="false" customHeight="true" outlineLevel="0" collapsed="false">
      <c r="A4" s="28" t="s">
        <v>64</v>
      </c>
      <c r="B4" s="21" t="s">
        <v>65</v>
      </c>
      <c r="C4" s="21" t="s">
        <v>66</v>
      </c>
      <c r="D4" s="21" t="s">
        <v>67</v>
      </c>
      <c r="E4" s="21" t="s">
        <v>68</v>
      </c>
      <c r="F4" s="21" t="s">
        <v>69</v>
      </c>
      <c r="G4" s="21" t="s">
        <v>70</v>
      </c>
      <c r="H4" s="21" t="s">
        <v>42</v>
      </c>
      <c r="I4" s="21" t="s">
        <v>71</v>
      </c>
      <c r="J4" s="21" t="s">
        <v>59</v>
      </c>
      <c r="K4" s="21" t="s">
        <v>72</v>
      </c>
      <c r="L4" s="28" t="s">
        <v>73</v>
      </c>
      <c r="M4" s="28" t="s">
        <v>74</v>
      </c>
      <c r="N4" s="28" t="s">
        <v>75</v>
      </c>
      <c r="O4" s="21" t="s">
        <v>76</v>
      </c>
    </row>
    <row r="5" customFormat="false" ht="15" hidden="false" customHeight="false" outlineLevel="0" collapsed="false">
      <c r="A5" s="29" t="str">
        <f aca="false">IF(B5="","","C-"&amp;TEXT(ROW()-4,"000"))</f>
        <v>C-001</v>
      </c>
      <c r="B5" s="30" t="s">
        <v>77</v>
      </c>
      <c r="C5" s="30" t="s">
        <v>78</v>
      </c>
      <c r="D5" s="30" t="s">
        <v>79</v>
      </c>
      <c r="E5" s="30" t="s">
        <v>80</v>
      </c>
      <c r="F5" s="30" t="s">
        <v>81</v>
      </c>
      <c r="G5" s="30" t="s">
        <v>82</v>
      </c>
      <c r="H5" s="30" t="s">
        <v>83</v>
      </c>
      <c r="I5" s="30" t="s">
        <v>84</v>
      </c>
      <c r="J5" s="30" t="s">
        <v>85</v>
      </c>
      <c r="K5" s="31" t="n">
        <f aca="true">TODAY()-120</f>
        <v>46195</v>
      </c>
      <c r="L5" s="32" t="n">
        <f aca="false">IF(B5="","",IFERROR(1/(1/SUMPRODUCT(MAX((Seguimientos!$B$5:$B$1004=B5)*Seguimientos!$A$5:$A$1004))),""))</f>
        <v>46285</v>
      </c>
      <c r="M5" s="33" t="n">
        <f aca="false">IF(B5="","",COUNTIF(Oportunidades!$B$5:$B$1004,B5))</f>
        <v>1</v>
      </c>
      <c r="N5" s="34" t="n">
        <f aca="false">IF(B5="","",SUMIFS(Oportunidades!$E$5:$E$1004,Oportunidades!$B$5:$B$1004,B5,Oportunidades!$D$5:$D$1004,"5. Ganada"))</f>
        <v>3200</v>
      </c>
      <c r="O5" s="30" t="s">
        <v>86</v>
      </c>
    </row>
    <row r="6" customFormat="false" ht="15" hidden="false" customHeight="false" outlineLevel="0" collapsed="false">
      <c r="A6" s="29" t="str">
        <f aca="false">IF(B6="","","C-"&amp;TEXT(ROW()-4,"000"))</f>
        <v>C-002</v>
      </c>
      <c r="B6" s="30" t="s">
        <v>87</v>
      </c>
      <c r="C6" s="30" t="s">
        <v>88</v>
      </c>
      <c r="D6" s="30" t="s">
        <v>89</v>
      </c>
      <c r="E6" s="30" t="s">
        <v>90</v>
      </c>
      <c r="F6" s="30" t="s">
        <v>91</v>
      </c>
      <c r="G6" s="30" t="s">
        <v>92</v>
      </c>
      <c r="H6" s="30" t="s">
        <v>93</v>
      </c>
      <c r="I6" s="30" t="s">
        <v>84</v>
      </c>
      <c r="J6" s="30" t="s">
        <v>94</v>
      </c>
      <c r="K6" s="31" t="n">
        <f aca="true">TODAY()-90</f>
        <v>46225</v>
      </c>
      <c r="L6" s="32" t="n">
        <f aca="false">IF(B6="","",IFERROR(1/(1/SUMPRODUCT(MAX((Seguimientos!$B$5:$B$1004=B6)*Seguimientos!$A$5:$A$1004))),""))</f>
        <v>46305</v>
      </c>
      <c r="M6" s="33" t="n">
        <f aca="false">IF(B6="","",COUNTIF(Oportunidades!$B$5:$B$1004,B6))</f>
        <v>2</v>
      </c>
      <c r="N6" s="34" t="n">
        <f aca="false">IF(B6="","",SUMIFS(Oportunidades!$E$5:$E$1004,Oportunidades!$B$5:$B$1004,B6,Oportunidades!$D$5:$D$1004,"5. Ganada"))</f>
        <v>0</v>
      </c>
      <c r="O6" s="30"/>
    </row>
    <row r="7" customFormat="false" ht="15" hidden="false" customHeight="false" outlineLevel="0" collapsed="false">
      <c r="A7" s="29" t="str">
        <f aca="false">IF(B7="","","C-"&amp;TEXT(ROW()-4,"000"))</f>
        <v>C-003</v>
      </c>
      <c r="B7" s="30" t="s">
        <v>95</v>
      </c>
      <c r="C7" s="30" t="s">
        <v>96</v>
      </c>
      <c r="D7" s="30" t="s">
        <v>97</v>
      </c>
      <c r="E7" s="30" t="s">
        <v>98</v>
      </c>
      <c r="F7" s="30" t="s">
        <v>99</v>
      </c>
      <c r="G7" s="30" t="s">
        <v>100</v>
      </c>
      <c r="H7" s="30" t="s">
        <v>101</v>
      </c>
      <c r="I7" s="30" t="s">
        <v>102</v>
      </c>
      <c r="J7" s="30" t="s">
        <v>85</v>
      </c>
      <c r="K7" s="31" t="n">
        <f aca="true">TODAY()-20</f>
        <v>46295</v>
      </c>
      <c r="L7" s="32" t="n">
        <f aca="false">IF(B7="","",IFERROR(1/(1/SUMPRODUCT(MAX((Seguimientos!$B$5:$B$1004=B7)*Seguimientos!$A$5:$A$1004))),""))</f>
        <v>46310</v>
      </c>
      <c r="M7" s="33" t="n">
        <f aca="false">IF(B7="","",COUNTIF(Oportunidades!$B$5:$B$1004,B7))</f>
        <v>1</v>
      </c>
      <c r="N7" s="34" t="n">
        <f aca="false">IF(B7="","",SUMIFS(Oportunidades!$E$5:$E$1004,Oportunidades!$B$5:$B$1004,B7,Oportunidades!$D$5:$D$1004,"5. Ganada"))</f>
        <v>0</v>
      </c>
      <c r="O7" s="30"/>
    </row>
    <row r="8" customFormat="false" ht="15" hidden="false" customHeight="false" outlineLevel="0" collapsed="false">
      <c r="A8" s="29" t="str">
        <f aca="false">IF(B8="","","C-"&amp;TEXT(ROW()-4,"000"))</f>
        <v>C-004</v>
      </c>
      <c r="B8" s="30" t="s">
        <v>103</v>
      </c>
      <c r="C8" s="30" t="s">
        <v>104</v>
      </c>
      <c r="D8" s="30" t="s">
        <v>105</v>
      </c>
      <c r="E8" s="30" t="s">
        <v>106</v>
      </c>
      <c r="F8" s="30" t="s">
        <v>107</v>
      </c>
      <c r="G8" s="30" t="s">
        <v>108</v>
      </c>
      <c r="H8" s="30" t="s">
        <v>109</v>
      </c>
      <c r="I8" s="30" t="s">
        <v>102</v>
      </c>
      <c r="J8" s="30" t="s">
        <v>94</v>
      </c>
      <c r="K8" s="31" t="n">
        <f aca="true">TODAY()-12</f>
        <v>46303</v>
      </c>
      <c r="L8" s="32" t="n">
        <f aca="false">IF(B8="","",IFERROR(1/(1/SUMPRODUCT(MAX((Seguimientos!$B$5:$B$1004=B8)*Seguimientos!$A$5:$A$1004))),""))</f>
        <v>46313</v>
      </c>
      <c r="M8" s="33" t="n">
        <f aca="false">IF(B8="","",COUNTIF(Oportunidades!$B$5:$B$1004,B8))</f>
        <v>1</v>
      </c>
      <c r="N8" s="34" t="n">
        <f aca="false">IF(B8="","",SUMIFS(Oportunidades!$E$5:$E$1004,Oportunidades!$B$5:$B$1004,B8,Oportunidades!$D$5:$D$1004,"5. Ganada"))</f>
        <v>0</v>
      </c>
      <c r="O8" s="30"/>
    </row>
    <row r="9" customFormat="false" ht="15" hidden="false" customHeight="false" outlineLevel="0" collapsed="false">
      <c r="A9" s="29" t="str">
        <f aca="false">IF(B9="","","C-"&amp;TEXT(ROW()-4,"000"))</f>
        <v>C-005</v>
      </c>
      <c r="B9" s="30" t="s">
        <v>110</v>
      </c>
      <c r="C9" s="30" t="s">
        <v>111</v>
      </c>
      <c r="D9" s="30" t="s">
        <v>112</v>
      </c>
      <c r="E9" s="30" t="s">
        <v>113</v>
      </c>
      <c r="F9" s="30" t="s">
        <v>114</v>
      </c>
      <c r="G9" s="30" t="s">
        <v>115</v>
      </c>
      <c r="H9" s="30" t="s">
        <v>116</v>
      </c>
      <c r="I9" s="30" t="s">
        <v>84</v>
      </c>
      <c r="J9" s="30" t="s">
        <v>117</v>
      </c>
      <c r="K9" s="31" t="n">
        <f aca="true">TODAY()-200</f>
        <v>46115</v>
      </c>
      <c r="L9" s="32" t="n">
        <f aca="false">IF(B9="","",IFERROR(1/(1/SUMPRODUCT(MAX((Seguimientos!$B$5:$B$1004=B9)*Seguimientos!$A$5:$A$1004))),""))</f>
        <v>46275</v>
      </c>
      <c r="M9" s="33" t="n">
        <f aca="false">IF(B9="","",COUNTIF(Oportunidades!$B$5:$B$1004,B9))</f>
        <v>1</v>
      </c>
      <c r="N9" s="34" t="n">
        <f aca="false">IF(B9="","",SUMIFS(Oportunidades!$E$5:$E$1004,Oportunidades!$B$5:$B$1004,B9,Oportunidades!$D$5:$D$1004,"5. Ganada"))</f>
        <v>1800</v>
      </c>
      <c r="O9" s="30"/>
    </row>
    <row r="10" customFormat="false" ht="15" hidden="false" customHeight="false" outlineLevel="0" collapsed="false">
      <c r="A10" s="29" t="str">
        <f aca="false">IF(B10="","","C-"&amp;TEXT(ROW()-4,"000"))</f>
        <v>C-006</v>
      </c>
      <c r="B10" s="30" t="s">
        <v>118</v>
      </c>
      <c r="C10" s="30" t="s">
        <v>119</v>
      </c>
      <c r="D10" s="30" t="s">
        <v>120</v>
      </c>
      <c r="E10" s="30" t="s">
        <v>121</v>
      </c>
      <c r="F10" s="30" t="s">
        <v>122</v>
      </c>
      <c r="G10" s="30" t="s">
        <v>123</v>
      </c>
      <c r="H10" s="30" t="s">
        <v>124</v>
      </c>
      <c r="I10" s="30" t="s">
        <v>102</v>
      </c>
      <c r="J10" s="30" t="s">
        <v>117</v>
      </c>
      <c r="K10" s="31" t="n">
        <f aca="true">TODAY()-5</f>
        <v>46310</v>
      </c>
      <c r="L10" s="32" t="n">
        <f aca="false">IF(B10="","",IFERROR(1/(1/SUMPRODUCT(MAX((Seguimientos!$B$5:$B$1004=B10)*Seguimientos!$A$5:$A$1004))),""))</f>
        <v>46314</v>
      </c>
      <c r="M10" s="33" t="n">
        <f aca="false">IF(B10="","",COUNTIF(Oportunidades!$B$5:$B$1004,B10))</f>
        <v>1</v>
      </c>
      <c r="N10" s="34" t="n">
        <f aca="false">IF(B10="","",SUMIFS(Oportunidades!$E$5:$E$1004,Oportunidades!$B$5:$B$1004,B10,Oportunidades!$D$5:$D$1004,"5. Ganada"))</f>
        <v>0</v>
      </c>
      <c r="O10" s="30"/>
    </row>
    <row r="11" customFormat="false" ht="15" hidden="false" customHeight="false" outlineLevel="0" collapsed="false">
      <c r="A11" s="29" t="str">
        <f aca="false">IF(B11="","","C-"&amp;TEXT(ROW()-4,"000"))</f>
        <v/>
      </c>
      <c r="B11" s="35"/>
      <c r="C11" s="35"/>
      <c r="D11" s="35"/>
      <c r="E11" s="35"/>
      <c r="F11" s="35"/>
      <c r="G11" s="35"/>
      <c r="H11" s="35"/>
      <c r="I11" s="35"/>
      <c r="J11" s="35"/>
      <c r="K11" s="36"/>
      <c r="L11" s="32" t="str">
        <f aca="false">IF(B11="","",IFERROR(1/(1/SUMPRODUCT(MAX((Seguimientos!$B$5:$B$1004=B11)*Seguimientos!$A$5:$A$1004))),""))</f>
        <v/>
      </c>
      <c r="M11" s="33" t="str">
        <f aca="false">IF(B11="","",COUNTIF(Oportunidades!$B$5:$B$1004,B11))</f>
        <v/>
      </c>
      <c r="N11" s="34" t="str">
        <f aca="false">IF(B11="","",SUMIFS(Oportunidades!$E$5:$E$1004,Oportunidades!$B$5:$B$1004,B11,Oportunidades!$D$5:$D$1004,"5. Ganada"))</f>
        <v/>
      </c>
      <c r="O11" s="35"/>
    </row>
    <row r="12" customFormat="false" ht="15" hidden="false" customHeight="false" outlineLevel="0" collapsed="false">
      <c r="A12" s="29" t="str">
        <f aca="false">IF(B12="","","C-"&amp;TEXT(ROW()-4,"000"))</f>
        <v/>
      </c>
      <c r="B12" s="35"/>
      <c r="C12" s="35"/>
      <c r="D12" s="35"/>
      <c r="E12" s="35"/>
      <c r="F12" s="35"/>
      <c r="G12" s="35"/>
      <c r="H12" s="35"/>
      <c r="I12" s="35"/>
      <c r="J12" s="35"/>
      <c r="K12" s="36"/>
      <c r="L12" s="32" t="str">
        <f aca="false">IF(B12="","",IFERROR(1/(1/SUMPRODUCT(MAX((Seguimientos!$B$5:$B$1004=B12)*Seguimientos!$A$5:$A$1004))),""))</f>
        <v/>
      </c>
      <c r="M12" s="33" t="str">
        <f aca="false">IF(B12="","",COUNTIF(Oportunidades!$B$5:$B$1004,B12))</f>
        <v/>
      </c>
      <c r="N12" s="34" t="str">
        <f aca="false">IF(B12="","",SUMIFS(Oportunidades!$E$5:$E$1004,Oportunidades!$B$5:$B$1004,B12,Oportunidades!$D$5:$D$1004,"5. Ganada"))</f>
        <v/>
      </c>
      <c r="O12" s="35"/>
    </row>
    <row r="13" customFormat="false" ht="15" hidden="false" customHeight="false" outlineLevel="0" collapsed="false">
      <c r="A13" s="29" t="str">
        <f aca="false">IF(B13="","","C-"&amp;TEXT(ROW()-4,"000"))</f>
        <v/>
      </c>
      <c r="B13" s="35"/>
      <c r="C13" s="35"/>
      <c r="D13" s="35"/>
      <c r="E13" s="35"/>
      <c r="F13" s="35"/>
      <c r="G13" s="35"/>
      <c r="H13" s="35"/>
      <c r="I13" s="35"/>
      <c r="J13" s="35"/>
      <c r="K13" s="36"/>
      <c r="L13" s="32" t="str">
        <f aca="false">IF(B13="","",IFERROR(1/(1/SUMPRODUCT(MAX((Seguimientos!$B$5:$B$1004=B13)*Seguimientos!$A$5:$A$1004))),""))</f>
        <v/>
      </c>
      <c r="M13" s="33" t="str">
        <f aca="false">IF(B13="","",COUNTIF(Oportunidades!$B$5:$B$1004,B13))</f>
        <v/>
      </c>
      <c r="N13" s="34" t="str">
        <f aca="false">IF(B13="","",SUMIFS(Oportunidades!$E$5:$E$1004,Oportunidades!$B$5:$B$1004,B13,Oportunidades!$D$5:$D$1004,"5. Ganada"))</f>
        <v/>
      </c>
      <c r="O13" s="35"/>
    </row>
    <row r="14" customFormat="false" ht="15" hidden="false" customHeight="false" outlineLevel="0" collapsed="false">
      <c r="A14" s="29" t="str">
        <f aca="false">IF(B14="","","C-"&amp;TEXT(ROW()-4,"000"))</f>
        <v/>
      </c>
      <c r="B14" s="35"/>
      <c r="C14" s="35"/>
      <c r="D14" s="35"/>
      <c r="E14" s="35"/>
      <c r="F14" s="35"/>
      <c r="G14" s="35"/>
      <c r="H14" s="35"/>
      <c r="I14" s="35"/>
      <c r="J14" s="35"/>
      <c r="K14" s="36"/>
      <c r="L14" s="32" t="str">
        <f aca="false">IF(B14="","",IFERROR(1/(1/SUMPRODUCT(MAX((Seguimientos!$B$5:$B$1004=B14)*Seguimientos!$A$5:$A$1004))),""))</f>
        <v/>
      </c>
      <c r="M14" s="33" t="str">
        <f aca="false">IF(B14="","",COUNTIF(Oportunidades!$B$5:$B$1004,B14))</f>
        <v/>
      </c>
      <c r="N14" s="34" t="str">
        <f aca="false">IF(B14="","",SUMIFS(Oportunidades!$E$5:$E$1004,Oportunidades!$B$5:$B$1004,B14,Oportunidades!$D$5:$D$1004,"5. Ganada"))</f>
        <v/>
      </c>
      <c r="O14" s="35"/>
    </row>
    <row r="15" customFormat="false" ht="15" hidden="false" customHeight="false" outlineLevel="0" collapsed="false">
      <c r="A15" s="29" t="str">
        <f aca="false">IF(B15="","","C-"&amp;TEXT(ROW()-4,"000"))</f>
        <v/>
      </c>
      <c r="B15" s="35"/>
      <c r="C15" s="35"/>
      <c r="D15" s="35"/>
      <c r="E15" s="35"/>
      <c r="F15" s="35"/>
      <c r="G15" s="35"/>
      <c r="H15" s="35"/>
      <c r="I15" s="35"/>
      <c r="J15" s="35"/>
      <c r="K15" s="36"/>
      <c r="L15" s="32" t="str">
        <f aca="false">IF(B15="","",IFERROR(1/(1/SUMPRODUCT(MAX((Seguimientos!$B$5:$B$1004=B15)*Seguimientos!$A$5:$A$1004))),""))</f>
        <v/>
      </c>
      <c r="M15" s="33" t="str">
        <f aca="false">IF(B15="","",COUNTIF(Oportunidades!$B$5:$B$1004,B15))</f>
        <v/>
      </c>
      <c r="N15" s="34" t="str">
        <f aca="false">IF(B15="","",SUMIFS(Oportunidades!$E$5:$E$1004,Oportunidades!$B$5:$B$1004,B15,Oportunidades!$D$5:$D$1004,"5. Ganada"))</f>
        <v/>
      </c>
      <c r="O15" s="35"/>
    </row>
    <row r="16" customFormat="false" ht="15" hidden="false" customHeight="false" outlineLevel="0" collapsed="false">
      <c r="A16" s="29" t="str">
        <f aca="false">IF(B16="","","C-"&amp;TEXT(ROW()-4,"000"))</f>
        <v/>
      </c>
      <c r="B16" s="35"/>
      <c r="C16" s="35"/>
      <c r="D16" s="35"/>
      <c r="E16" s="35"/>
      <c r="F16" s="35"/>
      <c r="G16" s="35"/>
      <c r="H16" s="35"/>
      <c r="I16" s="35"/>
      <c r="J16" s="35"/>
      <c r="K16" s="36"/>
      <c r="L16" s="32" t="str">
        <f aca="false">IF(B16="","",IFERROR(1/(1/SUMPRODUCT(MAX((Seguimientos!$B$5:$B$1004=B16)*Seguimientos!$A$5:$A$1004))),""))</f>
        <v/>
      </c>
      <c r="M16" s="33" t="str">
        <f aca="false">IF(B16="","",COUNTIF(Oportunidades!$B$5:$B$1004,B16))</f>
        <v/>
      </c>
      <c r="N16" s="34" t="str">
        <f aca="false">IF(B16="","",SUMIFS(Oportunidades!$E$5:$E$1004,Oportunidades!$B$5:$B$1004,B16,Oportunidades!$D$5:$D$1004,"5. Ganada"))</f>
        <v/>
      </c>
      <c r="O16" s="35"/>
    </row>
    <row r="17" customFormat="false" ht="15" hidden="false" customHeight="false" outlineLevel="0" collapsed="false">
      <c r="A17" s="29" t="str">
        <f aca="false">IF(B17="","","C-"&amp;TEXT(ROW()-4,"000"))</f>
        <v/>
      </c>
      <c r="B17" s="35"/>
      <c r="C17" s="35"/>
      <c r="D17" s="35"/>
      <c r="E17" s="35"/>
      <c r="F17" s="35"/>
      <c r="G17" s="35"/>
      <c r="H17" s="35"/>
      <c r="I17" s="35"/>
      <c r="J17" s="35"/>
      <c r="K17" s="36"/>
      <c r="L17" s="32" t="str">
        <f aca="false">IF(B17="","",IFERROR(1/(1/SUMPRODUCT(MAX((Seguimientos!$B$5:$B$1004=B17)*Seguimientos!$A$5:$A$1004))),""))</f>
        <v/>
      </c>
      <c r="M17" s="33" t="str">
        <f aca="false">IF(B17="","",COUNTIF(Oportunidades!$B$5:$B$1004,B17))</f>
        <v/>
      </c>
      <c r="N17" s="34" t="str">
        <f aca="false">IF(B17="","",SUMIFS(Oportunidades!$E$5:$E$1004,Oportunidades!$B$5:$B$1004,B17,Oportunidades!$D$5:$D$1004,"5. Ganada"))</f>
        <v/>
      </c>
      <c r="O17" s="35"/>
    </row>
    <row r="18" customFormat="false" ht="15" hidden="false" customHeight="false" outlineLevel="0" collapsed="false">
      <c r="A18" s="29" t="str">
        <f aca="false">IF(B18="","","C-"&amp;TEXT(ROW()-4,"000"))</f>
        <v/>
      </c>
      <c r="B18" s="35"/>
      <c r="C18" s="35"/>
      <c r="D18" s="35"/>
      <c r="E18" s="35"/>
      <c r="F18" s="35"/>
      <c r="G18" s="35"/>
      <c r="H18" s="35"/>
      <c r="I18" s="35"/>
      <c r="J18" s="35"/>
      <c r="K18" s="36"/>
      <c r="L18" s="32" t="str">
        <f aca="false">IF(B18="","",IFERROR(1/(1/SUMPRODUCT(MAX((Seguimientos!$B$5:$B$1004=B18)*Seguimientos!$A$5:$A$1004))),""))</f>
        <v/>
      </c>
      <c r="M18" s="33" t="str">
        <f aca="false">IF(B18="","",COUNTIF(Oportunidades!$B$5:$B$1004,B18))</f>
        <v/>
      </c>
      <c r="N18" s="34" t="str">
        <f aca="false">IF(B18="","",SUMIFS(Oportunidades!$E$5:$E$1004,Oportunidades!$B$5:$B$1004,B18,Oportunidades!$D$5:$D$1004,"5. Ganada"))</f>
        <v/>
      </c>
      <c r="O18" s="35"/>
    </row>
    <row r="19" customFormat="false" ht="15" hidden="false" customHeight="false" outlineLevel="0" collapsed="false">
      <c r="A19" s="29" t="str">
        <f aca="false">IF(B19="","","C-"&amp;TEXT(ROW()-4,"000"))</f>
        <v/>
      </c>
      <c r="B19" s="35"/>
      <c r="C19" s="35"/>
      <c r="D19" s="35"/>
      <c r="E19" s="35"/>
      <c r="F19" s="35"/>
      <c r="G19" s="35"/>
      <c r="H19" s="35"/>
      <c r="I19" s="35"/>
      <c r="J19" s="35"/>
      <c r="K19" s="36"/>
      <c r="L19" s="32" t="str">
        <f aca="false">IF(B19="","",IFERROR(1/(1/SUMPRODUCT(MAX((Seguimientos!$B$5:$B$1004=B19)*Seguimientos!$A$5:$A$1004))),""))</f>
        <v/>
      </c>
      <c r="M19" s="33" t="str">
        <f aca="false">IF(B19="","",COUNTIF(Oportunidades!$B$5:$B$1004,B19))</f>
        <v/>
      </c>
      <c r="N19" s="34" t="str">
        <f aca="false">IF(B19="","",SUMIFS(Oportunidades!$E$5:$E$1004,Oportunidades!$B$5:$B$1004,B19,Oportunidades!$D$5:$D$1004,"5. Ganada"))</f>
        <v/>
      </c>
      <c r="O19" s="35"/>
    </row>
    <row r="20" customFormat="false" ht="15" hidden="false" customHeight="false" outlineLevel="0" collapsed="false">
      <c r="A20" s="29" t="str">
        <f aca="false">IF(B20="","","C-"&amp;TEXT(ROW()-4,"000"))</f>
        <v/>
      </c>
      <c r="B20" s="35"/>
      <c r="C20" s="35"/>
      <c r="D20" s="35"/>
      <c r="E20" s="35"/>
      <c r="F20" s="35"/>
      <c r="G20" s="35"/>
      <c r="H20" s="35"/>
      <c r="I20" s="35"/>
      <c r="J20" s="35"/>
      <c r="K20" s="36"/>
      <c r="L20" s="32" t="str">
        <f aca="false">IF(B20="","",IFERROR(1/(1/SUMPRODUCT(MAX((Seguimientos!$B$5:$B$1004=B20)*Seguimientos!$A$5:$A$1004))),""))</f>
        <v/>
      </c>
      <c r="M20" s="33" t="str">
        <f aca="false">IF(B20="","",COUNTIF(Oportunidades!$B$5:$B$1004,B20))</f>
        <v/>
      </c>
      <c r="N20" s="34" t="str">
        <f aca="false">IF(B20="","",SUMIFS(Oportunidades!$E$5:$E$1004,Oportunidades!$B$5:$B$1004,B20,Oportunidades!$D$5:$D$1004,"5. Ganada"))</f>
        <v/>
      </c>
      <c r="O20" s="35"/>
    </row>
    <row r="21" customFormat="false" ht="15" hidden="false" customHeight="false" outlineLevel="0" collapsed="false">
      <c r="A21" s="29" t="str">
        <f aca="false">IF(B21="","","C-"&amp;TEXT(ROW()-4,"000"))</f>
        <v/>
      </c>
      <c r="B21" s="35"/>
      <c r="C21" s="35"/>
      <c r="D21" s="35"/>
      <c r="E21" s="35"/>
      <c r="F21" s="35"/>
      <c r="G21" s="35"/>
      <c r="H21" s="35"/>
      <c r="I21" s="35"/>
      <c r="J21" s="35"/>
      <c r="K21" s="36"/>
      <c r="L21" s="32" t="str">
        <f aca="false">IF(B21="","",IFERROR(1/(1/SUMPRODUCT(MAX((Seguimientos!$B$5:$B$1004=B21)*Seguimientos!$A$5:$A$1004))),""))</f>
        <v/>
      </c>
      <c r="M21" s="33" t="str">
        <f aca="false">IF(B21="","",COUNTIF(Oportunidades!$B$5:$B$1004,B21))</f>
        <v/>
      </c>
      <c r="N21" s="34" t="str">
        <f aca="false">IF(B21="","",SUMIFS(Oportunidades!$E$5:$E$1004,Oportunidades!$B$5:$B$1004,B21,Oportunidades!$D$5:$D$1004,"5. Ganada"))</f>
        <v/>
      </c>
      <c r="O21" s="35"/>
    </row>
    <row r="22" customFormat="false" ht="15" hidden="false" customHeight="false" outlineLevel="0" collapsed="false">
      <c r="A22" s="29" t="str">
        <f aca="false">IF(B22="","","C-"&amp;TEXT(ROW()-4,"000"))</f>
        <v/>
      </c>
      <c r="B22" s="35"/>
      <c r="C22" s="35"/>
      <c r="D22" s="35"/>
      <c r="E22" s="35"/>
      <c r="F22" s="35"/>
      <c r="G22" s="35"/>
      <c r="H22" s="35"/>
      <c r="I22" s="35"/>
      <c r="J22" s="35"/>
      <c r="K22" s="36"/>
      <c r="L22" s="32" t="str">
        <f aca="false">IF(B22="","",IFERROR(1/(1/SUMPRODUCT(MAX((Seguimientos!$B$5:$B$1004=B22)*Seguimientos!$A$5:$A$1004))),""))</f>
        <v/>
      </c>
      <c r="M22" s="33" t="str">
        <f aca="false">IF(B22="","",COUNTIF(Oportunidades!$B$5:$B$1004,B22))</f>
        <v/>
      </c>
      <c r="N22" s="34" t="str">
        <f aca="false">IF(B22="","",SUMIFS(Oportunidades!$E$5:$E$1004,Oportunidades!$B$5:$B$1004,B22,Oportunidades!$D$5:$D$1004,"5. Ganada"))</f>
        <v/>
      </c>
      <c r="O22" s="35"/>
    </row>
    <row r="23" customFormat="false" ht="15" hidden="false" customHeight="false" outlineLevel="0" collapsed="false">
      <c r="A23" s="29" t="str">
        <f aca="false">IF(B23="","","C-"&amp;TEXT(ROW()-4,"000"))</f>
        <v/>
      </c>
      <c r="B23" s="35"/>
      <c r="C23" s="35"/>
      <c r="D23" s="35"/>
      <c r="E23" s="35"/>
      <c r="F23" s="35"/>
      <c r="G23" s="35"/>
      <c r="H23" s="35"/>
      <c r="I23" s="35"/>
      <c r="J23" s="35"/>
      <c r="K23" s="36"/>
      <c r="L23" s="32" t="str">
        <f aca="false">IF(B23="","",IFERROR(1/(1/SUMPRODUCT(MAX((Seguimientos!$B$5:$B$1004=B23)*Seguimientos!$A$5:$A$1004))),""))</f>
        <v/>
      </c>
      <c r="M23" s="33" t="str">
        <f aca="false">IF(B23="","",COUNTIF(Oportunidades!$B$5:$B$1004,B23))</f>
        <v/>
      </c>
      <c r="N23" s="34" t="str">
        <f aca="false">IF(B23="","",SUMIFS(Oportunidades!$E$5:$E$1004,Oportunidades!$B$5:$B$1004,B23,Oportunidades!$D$5:$D$1004,"5. Ganada"))</f>
        <v/>
      </c>
      <c r="O23" s="35"/>
    </row>
    <row r="24" customFormat="false" ht="15" hidden="false" customHeight="false" outlineLevel="0" collapsed="false">
      <c r="A24" s="29" t="str">
        <f aca="false">IF(B24="","","C-"&amp;TEXT(ROW()-4,"000"))</f>
        <v/>
      </c>
      <c r="B24" s="35"/>
      <c r="C24" s="35"/>
      <c r="D24" s="35"/>
      <c r="E24" s="35"/>
      <c r="F24" s="35"/>
      <c r="G24" s="35"/>
      <c r="H24" s="35"/>
      <c r="I24" s="35"/>
      <c r="J24" s="35"/>
      <c r="K24" s="36"/>
      <c r="L24" s="32" t="str">
        <f aca="false">IF(B24="","",IFERROR(1/(1/SUMPRODUCT(MAX((Seguimientos!$B$5:$B$1004=B24)*Seguimientos!$A$5:$A$1004))),""))</f>
        <v/>
      </c>
      <c r="M24" s="33" t="str">
        <f aca="false">IF(B24="","",COUNTIF(Oportunidades!$B$5:$B$1004,B24))</f>
        <v/>
      </c>
      <c r="N24" s="34" t="str">
        <f aca="false">IF(B24="","",SUMIFS(Oportunidades!$E$5:$E$1004,Oportunidades!$B$5:$B$1004,B24,Oportunidades!$D$5:$D$1004,"5. Ganada"))</f>
        <v/>
      </c>
      <c r="O24" s="35"/>
    </row>
    <row r="25" customFormat="false" ht="15" hidden="false" customHeight="false" outlineLevel="0" collapsed="false">
      <c r="A25" s="29" t="str">
        <f aca="false">IF(B25="","","C-"&amp;TEXT(ROW()-4,"000"))</f>
        <v/>
      </c>
      <c r="B25" s="35"/>
      <c r="C25" s="35"/>
      <c r="D25" s="35"/>
      <c r="E25" s="35"/>
      <c r="F25" s="35"/>
      <c r="G25" s="35"/>
      <c r="H25" s="35"/>
      <c r="I25" s="35"/>
      <c r="J25" s="35"/>
      <c r="K25" s="36"/>
      <c r="L25" s="32" t="str">
        <f aca="false">IF(B25="","",IFERROR(1/(1/SUMPRODUCT(MAX((Seguimientos!$B$5:$B$1004=B25)*Seguimientos!$A$5:$A$1004))),""))</f>
        <v/>
      </c>
      <c r="M25" s="33" t="str">
        <f aca="false">IF(B25="","",COUNTIF(Oportunidades!$B$5:$B$1004,B25))</f>
        <v/>
      </c>
      <c r="N25" s="34" t="str">
        <f aca="false">IF(B25="","",SUMIFS(Oportunidades!$E$5:$E$1004,Oportunidades!$B$5:$B$1004,B25,Oportunidades!$D$5:$D$1004,"5. Ganada"))</f>
        <v/>
      </c>
      <c r="O25" s="35"/>
    </row>
    <row r="26" customFormat="false" ht="15" hidden="false" customHeight="false" outlineLevel="0" collapsed="false">
      <c r="A26" s="29" t="str">
        <f aca="false">IF(B26="","","C-"&amp;TEXT(ROW()-4,"000"))</f>
        <v/>
      </c>
      <c r="B26" s="35"/>
      <c r="C26" s="35"/>
      <c r="D26" s="35"/>
      <c r="E26" s="35"/>
      <c r="F26" s="35"/>
      <c r="G26" s="35"/>
      <c r="H26" s="35"/>
      <c r="I26" s="35"/>
      <c r="J26" s="35"/>
      <c r="K26" s="36"/>
      <c r="L26" s="32" t="str">
        <f aca="false">IF(B26="","",IFERROR(1/(1/SUMPRODUCT(MAX((Seguimientos!$B$5:$B$1004=B26)*Seguimientos!$A$5:$A$1004))),""))</f>
        <v/>
      </c>
      <c r="M26" s="33" t="str">
        <f aca="false">IF(B26="","",COUNTIF(Oportunidades!$B$5:$B$1004,B26))</f>
        <v/>
      </c>
      <c r="N26" s="34" t="str">
        <f aca="false">IF(B26="","",SUMIFS(Oportunidades!$E$5:$E$1004,Oportunidades!$B$5:$B$1004,B26,Oportunidades!$D$5:$D$1004,"5. Ganada"))</f>
        <v/>
      </c>
      <c r="O26" s="35"/>
    </row>
    <row r="27" customFormat="false" ht="15" hidden="false" customHeight="false" outlineLevel="0" collapsed="false">
      <c r="A27" s="29" t="str">
        <f aca="false">IF(B27="","","C-"&amp;TEXT(ROW()-4,"000"))</f>
        <v/>
      </c>
      <c r="B27" s="35"/>
      <c r="C27" s="35"/>
      <c r="D27" s="35"/>
      <c r="E27" s="35"/>
      <c r="F27" s="35"/>
      <c r="G27" s="35"/>
      <c r="H27" s="35"/>
      <c r="I27" s="35"/>
      <c r="J27" s="35"/>
      <c r="K27" s="36"/>
      <c r="L27" s="32" t="str">
        <f aca="false">IF(B27="","",IFERROR(1/(1/SUMPRODUCT(MAX((Seguimientos!$B$5:$B$1004=B27)*Seguimientos!$A$5:$A$1004))),""))</f>
        <v/>
      </c>
      <c r="M27" s="33" t="str">
        <f aca="false">IF(B27="","",COUNTIF(Oportunidades!$B$5:$B$1004,B27))</f>
        <v/>
      </c>
      <c r="N27" s="34" t="str">
        <f aca="false">IF(B27="","",SUMIFS(Oportunidades!$E$5:$E$1004,Oportunidades!$B$5:$B$1004,B27,Oportunidades!$D$5:$D$1004,"5. Ganada"))</f>
        <v/>
      </c>
      <c r="O27" s="35"/>
    </row>
    <row r="28" customFormat="false" ht="15" hidden="false" customHeight="false" outlineLevel="0" collapsed="false">
      <c r="A28" s="29" t="str">
        <f aca="false">IF(B28="","","C-"&amp;TEXT(ROW()-4,"000"))</f>
        <v/>
      </c>
      <c r="B28" s="35"/>
      <c r="C28" s="35"/>
      <c r="D28" s="35"/>
      <c r="E28" s="35"/>
      <c r="F28" s="35"/>
      <c r="G28" s="35"/>
      <c r="H28" s="35"/>
      <c r="I28" s="35"/>
      <c r="J28" s="35"/>
      <c r="K28" s="36"/>
      <c r="L28" s="32" t="str">
        <f aca="false">IF(B28="","",IFERROR(1/(1/SUMPRODUCT(MAX((Seguimientos!$B$5:$B$1004=B28)*Seguimientos!$A$5:$A$1004))),""))</f>
        <v/>
      </c>
      <c r="M28" s="33" t="str">
        <f aca="false">IF(B28="","",COUNTIF(Oportunidades!$B$5:$B$1004,B28))</f>
        <v/>
      </c>
      <c r="N28" s="34" t="str">
        <f aca="false">IF(B28="","",SUMIFS(Oportunidades!$E$5:$E$1004,Oportunidades!$B$5:$B$1004,B28,Oportunidades!$D$5:$D$1004,"5. Ganada"))</f>
        <v/>
      </c>
      <c r="O28" s="35"/>
    </row>
    <row r="29" customFormat="false" ht="15" hidden="false" customHeight="false" outlineLevel="0" collapsed="false">
      <c r="A29" s="29" t="str">
        <f aca="false">IF(B29="","","C-"&amp;TEXT(ROW()-4,"000"))</f>
        <v/>
      </c>
      <c r="B29" s="35"/>
      <c r="C29" s="35"/>
      <c r="D29" s="35"/>
      <c r="E29" s="35"/>
      <c r="F29" s="35"/>
      <c r="G29" s="35"/>
      <c r="H29" s="35"/>
      <c r="I29" s="35"/>
      <c r="J29" s="35"/>
      <c r="K29" s="36"/>
      <c r="L29" s="32" t="str">
        <f aca="false">IF(B29="","",IFERROR(1/(1/SUMPRODUCT(MAX((Seguimientos!$B$5:$B$1004=B29)*Seguimientos!$A$5:$A$1004))),""))</f>
        <v/>
      </c>
      <c r="M29" s="33" t="str">
        <f aca="false">IF(B29="","",COUNTIF(Oportunidades!$B$5:$B$1004,B29))</f>
        <v/>
      </c>
      <c r="N29" s="34" t="str">
        <f aca="false">IF(B29="","",SUMIFS(Oportunidades!$E$5:$E$1004,Oportunidades!$B$5:$B$1004,B29,Oportunidades!$D$5:$D$1004,"5. Ganada"))</f>
        <v/>
      </c>
      <c r="O29" s="35"/>
    </row>
    <row r="30" customFormat="false" ht="15" hidden="false" customHeight="false" outlineLevel="0" collapsed="false">
      <c r="A30" s="29" t="str">
        <f aca="false">IF(B30="","","C-"&amp;TEXT(ROW()-4,"000"))</f>
        <v/>
      </c>
      <c r="B30" s="35"/>
      <c r="C30" s="35"/>
      <c r="D30" s="35"/>
      <c r="E30" s="35"/>
      <c r="F30" s="35"/>
      <c r="G30" s="35"/>
      <c r="H30" s="35"/>
      <c r="I30" s="35"/>
      <c r="J30" s="35"/>
      <c r="K30" s="36"/>
      <c r="L30" s="32" t="str">
        <f aca="false">IF(B30="","",IFERROR(1/(1/SUMPRODUCT(MAX((Seguimientos!$B$5:$B$1004=B30)*Seguimientos!$A$5:$A$1004))),""))</f>
        <v/>
      </c>
      <c r="M30" s="33" t="str">
        <f aca="false">IF(B30="","",COUNTIF(Oportunidades!$B$5:$B$1004,B30))</f>
        <v/>
      </c>
      <c r="N30" s="34" t="str">
        <f aca="false">IF(B30="","",SUMIFS(Oportunidades!$E$5:$E$1004,Oportunidades!$B$5:$B$1004,B30,Oportunidades!$D$5:$D$1004,"5. Ganada"))</f>
        <v/>
      </c>
      <c r="O30" s="35"/>
    </row>
    <row r="31" customFormat="false" ht="15" hidden="false" customHeight="false" outlineLevel="0" collapsed="false">
      <c r="A31" s="29" t="str">
        <f aca="false">IF(B31="","","C-"&amp;TEXT(ROW()-4,"000"))</f>
        <v/>
      </c>
      <c r="B31" s="35"/>
      <c r="C31" s="35"/>
      <c r="D31" s="35"/>
      <c r="E31" s="35"/>
      <c r="F31" s="35"/>
      <c r="G31" s="35"/>
      <c r="H31" s="35"/>
      <c r="I31" s="35"/>
      <c r="J31" s="35"/>
      <c r="K31" s="36"/>
      <c r="L31" s="32" t="str">
        <f aca="false">IF(B31="","",IFERROR(1/(1/SUMPRODUCT(MAX((Seguimientos!$B$5:$B$1004=B31)*Seguimientos!$A$5:$A$1004))),""))</f>
        <v/>
      </c>
      <c r="M31" s="33" t="str">
        <f aca="false">IF(B31="","",COUNTIF(Oportunidades!$B$5:$B$1004,B31))</f>
        <v/>
      </c>
      <c r="N31" s="34" t="str">
        <f aca="false">IF(B31="","",SUMIFS(Oportunidades!$E$5:$E$1004,Oportunidades!$B$5:$B$1004,B31,Oportunidades!$D$5:$D$1004,"5. Ganada"))</f>
        <v/>
      </c>
      <c r="O31" s="35"/>
    </row>
    <row r="32" customFormat="false" ht="15" hidden="false" customHeight="false" outlineLevel="0" collapsed="false">
      <c r="A32" s="29" t="str">
        <f aca="false">IF(B32="","","C-"&amp;TEXT(ROW()-4,"000"))</f>
        <v/>
      </c>
      <c r="B32" s="35"/>
      <c r="C32" s="35"/>
      <c r="D32" s="35"/>
      <c r="E32" s="35"/>
      <c r="F32" s="35"/>
      <c r="G32" s="35"/>
      <c r="H32" s="35"/>
      <c r="I32" s="35"/>
      <c r="J32" s="35"/>
      <c r="K32" s="36"/>
      <c r="L32" s="32" t="str">
        <f aca="false">IF(B32="","",IFERROR(1/(1/SUMPRODUCT(MAX((Seguimientos!$B$5:$B$1004=B32)*Seguimientos!$A$5:$A$1004))),""))</f>
        <v/>
      </c>
      <c r="M32" s="33" t="str">
        <f aca="false">IF(B32="","",COUNTIF(Oportunidades!$B$5:$B$1004,B32))</f>
        <v/>
      </c>
      <c r="N32" s="34" t="str">
        <f aca="false">IF(B32="","",SUMIFS(Oportunidades!$E$5:$E$1004,Oportunidades!$B$5:$B$1004,B32,Oportunidades!$D$5:$D$1004,"5. Ganada"))</f>
        <v/>
      </c>
      <c r="O32" s="35"/>
    </row>
    <row r="33" customFormat="false" ht="15" hidden="false" customHeight="false" outlineLevel="0" collapsed="false">
      <c r="A33" s="29" t="str">
        <f aca="false">IF(B33="","","C-"&amp;TEXT(ROW()-4,"000"))</f>
        <v/>
      </c>
      <c r="B33" s="35"/>
      <c r="C33" s="35"/>
      <c r="D33" s="35"/>
      <c r="E33" s="35"/>
      <c r="F33" s="35"/>
      <c r="G33" s="35"/>
      <c r="H33" s="35"/>
      <c r="I33" s="35"/>
      <c r="J33" s="35"/>
      <c r="K33" s="36"/>
      <c r="L33" s="32" t="str">
        <f aca="false">IF(B33="","",IFERROR(1/(1/SUMPRODUCT(MAX((Seguimientos!$B$5:$B$1004=B33)*Seguimientos!$A$5:$A$1004))),""))</f>
        <v/>
      </c>
      <c r="M33" s="33" t="str">
        <f aca="false">IF(B33="","",COUNTIF(Oportunidades!$B$5:$B$1004,B33))</f>
        <v/>
      </c>
      <c r="N33" s="34" t="str">
        <f aca="false">IF(B33="","",SUMIFS(Oportunidades!$E$5:$E$1004,Oportunidades!$B$5:$B$1004,B33,Oportunidades!$D$5:$D$1004,"5. Ganada"))</f>
        <v/>
      </c>
      <c r="O33" s="35"/>
    </row>
    <row r="34" customFormat="false" ht="15" hidden="false" customHeight="false" outlineLevel="0" collapsed="false">
      <c r="A34" s="29" t="str">
        <f aca="false">IF(B34="","","C-"&amp;TEXT(ROW()-4,"000"))</f>
        <v/>
      </c>
      <c r="B34" s="35"/>
      <c r="C34" s="35"/>
      <c r="D34" s="35"/>
      <c r="E34" s="35"/>
      <c r="F34" s="35"/>
      <c r="G34" s="35"/>
      <c r="H34" s="35"/>
      <c r="I34" s="35"/>
      <c r="J34" s="35"/>
      <c r="K34" s="36"/>
      <c r="L34" s="32" t="str">
        <f aca="false">IF(B34="","",IFERROR(1/(1/SUMPRODUCT(MAX((Seguimientos!$B$5:$B$1004=B34)*Seguimientos!$A$5:$A$1004))),""))</f>
        <v/>
      </c>
      <c r="M34" s="33" t="str">
        <f aca="false">IF(B34="","",COUNTIF(Oportunidades!$B$5:$B$1004,B34))</f>
        <v/>
      </c>
      <c r="N34" s="34" t="str">
        <f aca="false">IF(B34="","",SUMIFS(Oportunidades!$E$5:$E$1004,Oportunidades!$B$5:$B$1004,B34,Oportunidades!$D$5:$D$1004,"5. Ganada"))</f>
        <v/>
      </c>
      <c r="O34" s="35"/>
    </row>
    <row r="35" customFormat="false" ht="15" hidden="false" customHeight="false" outlineLevel="0" collapsed="false">
      <c r="A35" s="29" t="str">
        <f aca="false">IF(B35="","","C-"&amp;TEXT(ROW()-4,"000"))</f>
        <v/>
      </c>
      <c r="B35" s="35"/>
      <c r="C35" s="35"/>
      <c r="D35" s="35"/>
      <c r="E35" s="35"/>
      <c r="F35" s="35"/>
      <c r="G35" s="35"/>
      <c r="H35" s="35"/>
      <c r="I35" s="35"/>
      <c r="J35" s="35"/>
      <c r="K35" s="36"/>
      <c r="L35" s="32" t="str">
        <f aca="false">IF(B35="","",IFERROR(1/(1/SUMPRODUCT(MAX((Seguimientos!$B$5:$B$1004=B35)*Seguimientos!$A$5:$A$1004))),""))</f>
        <v/>
      </c>
      <c r="M35" s="33" t="str">
        <f aca="false">IF(B35="","",COUNTIF(Oportunidades!$B$5:$B$1004,B35))</f>
        <v/>
      </c>
      <c r="N35" s="34" t="str">
        <f aca="false">IF(B35="","",SUMIFS(Oportunidades!$E$5:$E$1004,Oportunidades!$B$5:$B$1004,B35,Oportunidades!$D$5:$D$1004,"5. Ganada"))</f>
        <v/>
      </c>
      <c r="O35" s="35"/>
    </row>
    <row r="36" customFormat="false" ht="15" hidden="false" customHeight="false" outlineLevel="0" collapsed="false">
      <c r="A36" s="29" t="str">
        <f aca="false">IF(B36="","","C-"&amp;TEXT(ROW()-4,"000"))</f>
        <v/>
      </c>
      <c r="B36" s="35"/>
      <c r="C36" s="35"/>
      <c r="D36" s="35"/>
      <c r="E36" s="35"/>
      <c r="F36" s="35"/>
      <c r="G36" s="35"/>
      <c r="H36" s="35"/>
      <c r="I36" s="35"/>
      <c r="J36" s="35"/>
      <c r="K36" s="36"/>
      <c r="L36" s="32" t="str">
        <f aca="false">IF(B36="","",IFERROR(1/(1/SUMPRODUCT(MAX((Seguimientos!$B$5:$B$1004=B36)*Seguimientos!$A$5:$A$1004))),""))</f>
        <v/>
      </c>
      <c r="M36" s="33" t="str">
        <f aca="false">IF(B36="","",COUNTIF(Oportunidades!$B$5:$B$1004,B36))</f>
        <v/>
      </c>
      <c r="N36" s="34" t="str">
        <f aca="false">IF(B36="","",SUMIFS(Oportunidades!$E$5:$E$1004,Oportunidades!$B$5:$B$1004,B36,Oportunidades!$D$5:$D$1004,"5. Ganada"))</f>
        <v/>
      </c>
      <c r="O36" s="35"/>
    </row>
    <row r="37" customFormat="false" ht="15" hidden="false" customHeight="false" outlineLevel="0" collapsed="false">
      <c r="A37" s="29" t="str">
        <f aca="false">IF(B37="","","C-"&amp;TEXT(ROW()-4,"000"))</f>
        <v/>
      </c>
      <c r="B37" s="35"/>
      <c r="C37" s="35"/>
      <c r="D37" s="35"/>
      <c r="E37" s="35"/>
      <c r="F37" s="35"/>
      <c r="G37" s="35"/>
      <c r="H37" s="35"/>
      <c r="I37" s="35"/>
      <c r="J37" s="35"/>
      <c r="K37" s="36"/>
      <c r="L37" s="32" t="str">
        <f aca="false">IF(B37="","",IFERROR(1/(1/SUMPRODUCT(MAX((Seguimientos!$B$5:$B$1004=B37)*Seguimientos!$A$5:$A$1004))),""))</f>
        <v/>
      </c>
      <c r="M37" s="33" t="str">
        <f aca="false">IF(B37="","",COUNTIF(Oportunidades!$B$5:$B$1004,B37))</f>
        <v/>
      </c>
      <c r="N37" s="34" t="str">
        <f aca="false">IF(B37="","",SUMIFS(Oportunidades!$E$5:$E$1004,Oportunidades!$B$5:$B$1004,B37,Oportunidades!$D$5:$D$1004,"5. Ganada"))</f>
        <v/>
      </c>
      <c r="O37" s="35"/>
    </row>
    <row r="38" customFormat="false" ht="15" hidden="false" customHeight="false" outlineLevel="0" collapsed="false">
      <c r="A38" s="29" t="str">
        <f aca="false">IF(B38="","","C-"&amp;TEXT(ROW()-4,"000"))</f>
        <v/>
      </c>
      <c r="B38" s="35"/>
      <c r="C38" s="35"/>
      <c r="D38" s="35"/>
      <c r="E38" s="35"/>
      <c r="F38" s="35"/>
      <c r="G38" s="35"/>
      <c r="H38" s="35"/>
      <c r="I38" s="35"/>
      <c r="J38" s="35"/>
      <c r="K38" s="36"/>
      <c r="L38" s="32" t="str">
        <f aca="false">IF(B38="","",IFERROR(1/(1/SUMPRODUCT(MAX((Seguimientos!$B$5:$B$1004=B38)*Seguimientos!$A$5:$A$1004))),""))</f>
        <v/>
      </c>
      <c r="M38" s="33" t="str">
        <f aca="false">IF(B38="","",COUNTIF(Oportunidades!$B$5:$B$1004,B38))</f>
        <v/>
      </c>
      <c r="N38" s="34" t="str">
        <f aca="false">IF(B38="","",SUMIFS(Oportunidades!$E$5:$E$1004,Oportunidades!$B$5:$B$1004,B38,Oportunidades!$D$5:$D$1004,"5. Ganada"))</f>
        <v/>
      </c>
      <c r="O38" s="35"/>
    </row>
    <row r="39" customFormat="false" ht="15" hidden="false" customHeight="false" outlineLevel="0" collapsed="false">
      <c r="A39" s="29" t="str">
        <f aca="false">IF(B39="","","C-"&amp;TEXT(ROW()-4,"000"))</f>
        <v/>
      </c>
      <c r="B39" s="35"/>
      <c r="C39" s="35"/>
      <c r="D39" s="35"/>
      <c r="E39" s="35"/>
      <c r="F39" s="35"/>
      <c r="G39" s="35"/>
      <c r="H39" s="35"/>
      <c r="I39" s="35"/>
      <c r="J39" s="35"/>
      <c r="K39" s="36"/>
      <c r="L39" s="32" t="str">
        <f aca="false">IF(B39="","",IFERROR(1/(1/SUMPRODUCT(MAX((Seguimientos!$B$5:$B$1004=B39)*Seguimientos!$A$5:$A$1004))),""))</f>
        <v/>
      </c>
      <c r="M39" s="33" t="str">
        <f aca="false">IF(B39="","",COUNTIF(Oportunidades!$B$5:$B$1004,B39))</f>
        <v/>
      </c>
      <c r="N39" s="34" t="str">
        <f aca="false">IF(B39="","",SUMIFS(Oportunidades!$E$5:$E$1004,Oportunidades!$B$5:$B$1004,B39,Oportunidades!$D$5:$D$1004,"5. Ganada"))</f>
        <v/>
      </c>
      <c r="O39" s="35"/>
    </row>
    <row r="40" customFormat="false" ht="15" hidden="false" customHeight="false" outlineLevel="0" collapsed="false">
      <c r="A40" s="29" t="str">
        <f aca="false">IF(B40="","","C-"&amp;TEXT(ROW()-4,"000"))</f>
        <v/>
      </c>
      <c r="B40" s="35"/>
      <c r="C40" s="35"/>
      <c r="D40" s="35"/>
      <c r="E40" s="35"/>
      <c r="F40" s="35"/>
      <c r="G40" s="35"/>
      <c r="H40" s="35"/>
      <c r="I40" s="35"/>
      <c r="J40" s="35"/>
      <c r="K40" s="36"/>
      <c r="L40" s="32" t="str">
        <f aca="false">IF(B40="","",IFERROR(1/(1/SUMPRODUCT(MAX((Seguimientos!$B$5:$B$1004=B40)*Seguimientos!$A$5:$A$1004))),""))</f>
        <v/>
      </c>
      <c r="M40" s="33" t="str">
        <f aca="false">IF(B40="","",COUNTIF(Oportunidades!$B$5:$B$1004,B40))</f>
        <v/>
      </c>
      <c r="N40" s="34" t="str">
        <f aca="false">IF(B40="","",SUMIFS(Oportunidades!$E$5:$E$1004,Oportunidades!$B$5:$B$1004,B40,Oportunidades!$D$5:$D$1004,"5. Ganada"))</f>
        <v/>
      </c>
      <c r="O40" s="35"/>
    </row>
    <row r="41" customFormat="false" ht="15" hidden="false" customHeight="false" outlineLevel="0" collapsed="false">
      <c r="A41" s="29" t="str">
        <f aca="false">IF(B41="","","C-"&amp;TEXT(ROW()-4,"000"))</f>
        <v/>
      </c>
      <c r="B41" s="35"/>
      <c r="C41" s="35"/>
      <c r="D41" s="35"/>
      <c r="E41" s="35"/>
      <c r="F41" s="35"/>
      <c r="G41" s="35"/>
      <c r="H41" s="35"/>
      <c r="I41" s="35"/>
      <c r="J41" s="35"/>
      <c r="K41" s="36"/>
      <c r="L41" s="32" t="str">
        <f aca="false">IF(B41="","",IFERROR(1/(1/SUMPRODUCT(MAX((Seguimientos!$B$5:$B$1004=B41)*Seguimientos!$A$5:$A$1004))),""))</f>
        <v/>
      </c>
      <c r="M41" s="33" t="str">
        <f aca="false">IF(B41="","",COUNTIF(Oportunidades!$B$5:$B$1004,B41))</f>
        <v/>
      </c>
      <c r="N41" s="34" t="str">
        <f aca="false">IF(B41="","",SUMIFS(Oportunidades!$E$5:$E$1004,Oportunidades!$B$5:$B$1004,B41,Oportunidades!$D$5:$D$1004,"5. Ganada"))</f>
        <v/>
      </c>
      <c r="O41" s="35"/>
    </row>
    <row r="42" customFormat="false" ht="15" hidden="false" customHeight="false" outlineLevel="0" collapsed="false">
      <c r="A42" s="29" t="str">
        <f aca="false">IF(B42="","","C-"&amp;TEXT(ROW()-4,"000"))</f>
        <v/>
      </c>
      <c r="B42" s="35"/>
      <c r="C42" s="35"/>
      <c r="D42" s="35"/>
      <c r="E42" s="35"/>
      <c r="F42" s="35"/>
      <c r="G42" s="35"/>
      <c r="H42" s="35"/>
      <c r="I42" s="35"/>
      <c r="J42" s="35"/>
      <c r="K42" s="36"/>
      <c r="L42" s="32" t="str">
        <f aca="false">IF(B42="","",IFERROR(1/(1/SUMPRODUCT(MAX((Seguimientos!$B$5:$B$1004=B42)*Seguimientos!$A$5:$A$1004))),""))</f>
        <v/>
      </c>
      <c r="M42" s="33" t="str">
        <f aca="false">IF(B42="","",COUNTIF(Oportunidades!$B$5:$B$1004,B42))</f>
        <v/>
      </c>
      <c r="N42" s="34" t="str">
        <f aca="false">IF(B42="","",SUMIFS(Oportunidades!$E$5:$E$1004,Oportunidades!$B$5:$B$1004,B42,Oportunidades!$D$5:$D$1004,"5. Ganada"))</f>
        <v/>
      </c>
      <c r="O42" s="35"/>
    </row>
    <row r="43" customFormat="false" ht="15" hidden="false" customHeight="false" outlineLevel="0" collapsed="false">
      <c r="A43" s="29" t="str">
        <f aca="false">IF(B43="","","C-"&amp;TEXT(ROW()-4,"000"))</f>
        <v/>
      </c>
      <c r="B43" s="35"/>
      <c r="C43" s="35"/>
      <c r="D43" s="35"/>
      <c r="E43" s="35"/>
      <c r="F43" s="35"/>
      <c r="G43" s="35"/>
      <c r="H43" s="35"/>
      <c r="I43" s="35"/>
      <c r="J43" s="35"/>
      <c r="K43" s="36"/>
      <c r="L43" s="32" t="str">
        <f aca="false">IF(B43="","",IFERROR(1/(1/SUMPRODUCT(MAX((Seguimientos!$B$5:$B$1004=B43)*Seguimientos!$A$5:$A$1004))),""))</f>
        <v/>
      </c>
      <c r="M43" s="33" t="str">
        <f aca="false">IF(B43="","",COUNTIF(Oportunidades!$B$5:$B$1004,B43))</f>
        <v/>
      </c>
      <c r="N43" s="34" t="str">
        <f aca="false">IF(B43="","",SUMIFS(Oportunidades!$E$5:$E$1004,Oportunidades!$B$5:$B$1004,B43,Oportunidades!$D$5:$D$1004,"5. Ganada"))</f>
        <v/>
      </c>
      <c r="O43" s="35"/>
    </row>
    <row r="44" customFormat="false" ht="15" hidden="false" customHeight="false" outlineLevel="0" collapsed="false">
      <c r="A44" s="29" t="str">
        <f aca="false">IF(B44="","","C-"&amp;TEXT(ROW()-4,"000"))</f>
        <v/>
      </c>
      <c r="B44" s="35"/>
      <c r="C44" s="35"/>
      <c r="D44" s="35"/>
      <c r="E44" s="35"/>
      <c r="F44" s="35"/>
      <c r="G44" s="35"/>
      <c r="H44" s="35"/>
      <c r="I44" s="35"/>
      <c r="J44" s="35"/>
      <c r="K44" s="36"/>
      <c r="L44" s="32" t="str">
        <f aca="false">IF(B44="","",IFERROR(1/(1/SUMPRODUCT(MAX((Seguimientos!$B$5:$B$1004=B44)*Seguimientos!$A$5:$A$1004))),""))</f>
        <v/>
      </c>
      <c r="M44" s="33" t="str">
        <f aca="false">IF(B44="","",COUNTIF(Oportunidades!$B$5:$B$1004,B44))</f>
        <v/>
      </c>
      <c r="N44" s="34" t="str">
        <f aca="false">IF(B44="","",SUMIFS(Oportunidades!$E$5:$E$1004,Oportunidades!$B$5:$B$1004,B44,Oportunidades!$D$5:$D$1004,"5. Ganada"))</f>
        <v/>
      </c>
      <c r="O44" s="35"/>
    </row>
    <row r="45" customFormat="false" ht="15" hidden="false" customHeight="false" outlineLevel="0" collapsed="false">
      <c r="A45" s="29" t="str">
        <f aca="false">IF(B45="","","C-"&amp;TEXT(ROW()-4,"000"))</f>
        <v/>
      </c>
      <c r="B45" s="35"/>
      <c r="C45" s="35"/>
      <c r="D45" s="35"/>
      <c r="E45" s="35"/>
      <c r="F45" s="35"/>
      <c r="G45" s="35"/>
      <c r="H45" s="35"/>
      <c r="I45" s="35"/>
      <c r="J45" s="35"/>
      <c r="K45" s="36"/>
      <c r="L45" s="32" t="str">
        <f aca="false">IF(B45="","",IFERROR(1/(1/SUMPRODUCT(MAX((Seguimientos!$B$5:$B$1004=B45)*Seguimientos!$A$5:$A$1004))),""))</f>
        <v/>
      </c>
      <c r="M45" s="33" t="str">
        <f aca="false">IF(B45="","",COUNTIF(Oportunidades!$B$5:$B$1004,B45))</f>
        <v/>
      </c>
      <c r="N45" s="34" t="str">
        <f aca="false">IF(B45="","",SUMIFS(Oportunidades!$E$5:$E$1004,Oportunidades!$B$5:$B$1004,B45,Oportunidades!$D$5:$D$1004,"5. Ganada"))</f>
        <v/>
      </c>
      <c r="O45" s="35"/>
    </row>
    <row r="46" customFormat="false" ht="15" hidden="false" customHeight="false" outlineLevel="0" collapsed="false">
      <c r="A46" s="29" t="str">
        <f aca="false">IF(B46="","","C-"&amp;TEXT(ROW()-4,"000"))</f>
        <v/>
      </c>
      <c r="B46" s="35"/>
      <c r="C46" s="35"/>
      <c r="D46" s="35"/>
      <c r="E46" s="35"/>
      <c r="F46" s="35"/>
      <c r="G46" s="35"/>
      <c r="H46" s="35"/>
      <c r="I46" s="35"/>
      <c r="J46" s="35"/>
      <c r="K46" s="36"/>
      <c r="L46" s="32" t="str">
        <f aca="false">IF(B46="","",IFERROR(1/(1/SUMPRODUCT(MAX((Seguimientos!$B$5:$B$1004=B46)*Seguimientos!$A$5:$A$1004))),""))</f>
        <v/>
      </c>
      <c r="M46" s="33" t="str">
        <f aca="false">IF(B46="","",COUNTIF(Oportunidades!$B$5:$B$1004,B46))</f>
        <v/>
      </c>
      <c r="N46" s="34" t="str">
        <f aca="false">IF(B46="","",SUMIFS(Oportunidades!$E$5:$E$1004,Oportunidades!$B$5:$B$1004,B46,Oportunidades!$D$5:$D$1004,"5. Ganada"))</f>
        <v/>
      </c>
      <c r="O46" s="35"/>
    </row>
    <row r="47" customFormat="false" ht="15" hidden="false" customHeight="false" outlineLevel="0" collapsed="false">
      <c r="A47" s="29" t="str">
        <f aca="false">IF(B47="","","C-"&amp;TEXT(ROW()-4,"000"))</f>
        <v/>
      </c>
      <c r="B47" s="35"/>
      <c r="C47" s="35"/>
      <c r="D47" s="35"/>
      <c r="E47" s="35"/>
      <c r="F47" s="35"/>
      <c r="G47" s="35"/>
      <c r="H47" s="35"/>
      <c r="I47" s="35"/>
      <c r="J47" s="35"/>
      <c r="K47" s="36"/>
      <c r="L47" s="32" t="str">
        <f aca="false">IF(B47="","",IFERROR(1/(1/SUMPRODUCT(MAX((Seguimientos!$B$5:$B$1004=B47)*Seguimientos!$A$5:$A$1004))),""))</f>
        <v/>
      </c>
      <c r="M47" s="33" t="str">
        <f aca="false">IF(B47="","",COUNTIF(Oportunidades!$B$5:$B$1004,B47))</f>
        <v/>
      </c>
      <c r="N47" s="34" t="str">
        <f aca="false">IF(B47="","",SUMIFS(Oportunidades!$E$5:$E$1004,Oportunidades!$B$5:$B$1004,B47,Oportunidades!$D$5:$D$1004,"5. Ganada"))</f>
        <v/>
      </c>
      <c r="O47" s="35"/>
    </row>
    <row r="48" customFormat="false" ht="15" hidden="false" customHeight="false" outlineLevel="0" collapsed="false">
      <c r="A48" s="29" t="str">
        <f aca="false">IF(B48="","","C-"&amp;TEXT(ROW()-4,"000"))</f>
        <v/>
      </c>
      <c r="B48" s="35"/>
      <c r="C48" s="35"/>
      <c r="D48" s="35"/>
      <c r="E48" s="35"/>
      <c r="F48" s="35"/>
      <c r="G48" s="35"/>
      <c r="H48" s="35"/>
      <c r="I48" s="35"/>
      <c r="J48" s="35"/>
      <c r="K48" s="36"/>
      <c r="L48" s="32" t="str">
        <f aca="false">IF(B48="","",IFERROR(1/(1/SUMPRODUCT(MAX((Seguimientos!$B$5:$B$1004=B48)*Seguimientos!$A$5:$A$1004))),""))</f>
        <v/>
      </c>
      <c r="M48" s="33" t="str">
        <f aca="false">IF(B48="","",COUNTIF(Oportunidades!$B$5:$B$1004,B48))</f>
        <v/>
      </c>
      <c r="N48" s="34" t="str">
        <f aca="false">IF(B48="","",SUMIFS(Oportunidades!$E$5:$E$1004,Oportunidades!$B$5:$B$1004,B48,Oportunidades!$D$5:$D$1004,"5. Ganada"))</f>
        <v/>
      </c>
      <c r="O48" s="35"/>
    </row>
    <row r="49" customFormat="false" ht="15" hidden="false" customHeight="false" outlineLevel="0" collapsed="false">
      <c r="A49" s="29" t="str">
        <f aca="false">IF(B49="","","C-"&amp;TEXT(ROW()-4,"000"))</f>
        <v/>
      </c>
      <c r="B49" s="35"/>
      <c r="C49" s="35"/>
      <c r="D49" s="35"/>
      <c r="E49" s="35"/>
      <c r="F49" s="35"/>
      <c r="G49" s="35"/>
      <c r="H49" s="35"/>
      <c r="I49" s="35"/>
      <c r="J49" s="35"/>
      <c r="K49" s="36"/>
      <c r="L49" s="32" t="str">
        <f aca="false">IF(B49="","",IFERROR(1/(1/SUMPRODUCT(MAX((Seguimientos!$B$5:$B$1004=B49)*Seguimientos!$A$5:$A$1004))),""))</f>
        <v/>
      </c>
      <c r="M49" s="33" t="str">
        <f aca="false">IF(B49="","",COUNTIF(Oportunidades!$B$5:$B$1004,B49))</f>
        <v/>
      </c>
      <c r="N49" s="34" t="str">
        <f aca="false">IF(B49="","",SUMIFS(Oportunidades!$E$5:$E$1004,Oportunidades!$B$5:$B$1004,B49,Oportunidades!$D$5:$D$1004,"5. Ganada"))</f>
        <v/>
      </c>
      <c r="O49" s="35"/>
    </row>
    <row r="50" customFormat="false" ht="15" hidden="false" customHeight="false" outlineLevel="0" collapsed="false">
      <c r="A50" s="29" t="str">
        <f aca="false">IF(B50="","","C-"&amp;TEXT(ROW()-4,"000"))</f>
        <v/>
      </c>
      <c r="B50" s="35"/>
      <c r="C50" s="35"/>
      <c r="D50" s="35"/>
      <c r="E50" s="35"/>
      <c r="F50" s="35"/>
      <c r="G50" s="35"/>
      <c r="H50" s="35"/>
      <c r="I50" s="35"/>
      <c r="J50" s="35"/>
      <c r="K50" s="36"/>
      <c r="L50" s="32" t="str">
        <f aca="false">IF(B50="","",IFERROR(1/(1/SUMPRODUCT(MAX((Seguimientos!$B$5:$B$1004=B50)*Seguimientos!$A$5:$A$1004))),""))</f>
        <v/>
      </c>
      <c r="M50" s="33" t="str">
        <f aca="false">IF(B50="","",COUNTIF(Oportunidades!$B$5:$B$1004,B50))</f>
        <v/>
      </c>
      <c r="N50" s="34" t="str">
        <f aca="false">IF(B50="","",SUMIFS(Oportunidades!$E$5:$E$1004,Oportunidades!$B$5:$B$1004,B50,Oportunidades!$D$5:$D$1004,"5. Ganada"))</f>
        <v/>
      </c>
      <c r="O50" s="35"/>
    </row>
    <row r="51" customFormat="false" ht="15" hidden="false" customHeight="false" outlineLevel="0" collapsed="false">
      <c r="A51" s="29" t="str">
        <f aca="false">IF(B51="","","C-"&amp;TEXT(ROW()-4,"000"))</f>
        <v/>
      </c>
      <c r="B51" s="35"/>
      <c r="C51" s="35"/>
      <c r="D51" s="35"/>
      <c r="E51" s="35"/>
      <c r="F51" s="35"/>
      <c r="G51" s="35"/>
      <c r="H51" s="35"/>
      <c r="I51" s="35"/>
      <c r="J51" s="35"/>
      <c r="K51" s="36"/>
      <c r="L51" s="32" t="str">
        <f aca="false">IF(B51="","",IFERROR(1/(1/SUMPRODUCT(MAX((Seguimientos!$B$5:$B$1004=B51)*Seguimientos!$A$5:$A$1004))),""))</f>
        <v/>
      </c>
      <c r="M51" s="33" t="str">
        <f aca="false">IF(B51="","",COUNTIF(Oportunidades!$B$5:$B$1004,B51))</f>
        <v/>
      </c>
      <c r="N51" s="34" t="str">
        <f aca="false">IF(B51="","",SUMIFS(Oportunidades!$E$5:$E$1004,Oportunidades!$B$5:$B$1004,B51,Oportunidades!$D$5:$D$1004,"5. Ganada"))</f>
        <v/>
      </c>
      <c r="O51" s="35"/>
    </row>
    <row r="52" customFormat="false" ht="15" hidden="false" customHeight="false" outlineLevel="0" collapsed="false">
      <c r="A52" s="29" t="str">
        <f aca="false">IF(B52="","","C-"&amp;TEXT(ROW()-4,"000"))</f>
        <v/>
      </c>
      <c r="B52" s="35"/>
      <c r="C52" s="35"/>
      <c r="D52" s="35"/>
      <c r="E52" s="35"/>
      <c r="F52" s="35"/>
      <c r="G52" s="35"/>
      <c r="H52" s="35"/>
      <c r="I52" s="35"/>
      <c r="J52" s="35"/>
      <c r="K52" s="36"/>
      <c r="L52" s="32" t="str">
        <f aca="false">IF(B52="","",IFERROR(1/(1/SUMPRODUCT(MAX((Seguimientos!$B$5:$B$1004=B52)*Seguimientos!$A$5:$A$1004))),""))</f>
        <v/>
      </c>
      <c r="M52" s="33" t="str">
        <f aca="false">IF(B52="","",COUNTIF(Oportunidades!$B$5:$B$1004,B52))</f>
        <v/>
      </c>
      <c r="N52" s="34" t="str">
        <f aca="false">IF(B52="","",SUMIFS(Oportunidades!$E$5:$E$1004,Oportunidades!$B$5:$B$1004,B52,Oportunidades!$D$5:$D$1004,"5. Ganada"))</f>
        <v/>
      </c>
      <c r="O52" s="35"/>
    </row>
    <row r="53" customFormat="false" ht="15" hidden="false" customHeight="false" outlineLevel="0" collapsed="false">
      <c r="A53" s="29" t="str">
        <f aca="false">IF(B53="","","C-"&amp;TEXT(ROW()-4,"000"))</f>
        <v/>
      </c>
      <c r="B53" s="35"/>
      <c r="C53" s="35"/>
      <c r="D53" s="35"/>
      <c r="E53" s="35"/>
      <c r="F53" s="35"/>
      <c r="G53" s="35"/>
      <c r="H53" s="35"/>
      <c r="I53" s="35"/>
      <c r="J53" s="35"/>
      <c r="K53" s="36"/>
      <c r="L53" s="32" t="str">
        <f aca="false">IF(B53="","",IFERROR(1/(1/SUMPRODUCT(MAX((Seguimientos!$B$5:$B$1004=B53)*Seguimientos!$A$5:$A$1004))),""))</f>
        <v/>
      </c>
      <c r="M53" s="33" t="str">
        <f aca="false">IF(B53="","",COUNTIF(Oportunidades!$B$5:$B$1004,B53))</f>
        <v/>
      </c>
      <c r="N53" s="34" t="str">
        <f aca="false">IF(B53="","",SUMIFS(Oportunidades!$E$5:$E$1004,Oportunidades!$B$5:$B$1004,B53,Oportunidades!$D$5:$D$1004,"5. Ganada"))</f>
        <v/>
      </c>
      <c r="O53" s="35"/>
    </row>
    <row r="54" customFormat="false" ht="15" hidden="false" customHeight="false" outlineLevel="0" collapsed="false">
      <c r="A54" s="29" t="str">
        <f aca="false">IF(B54="","","C-"&amp;TEXT(ROW()-4,"000"))</f>
        <v/>
      </c>
      <c r="B54" s="35"/>
      <c r="C54" s="35"/>
      <c r="D54" s="35"/>
      <c r="E54" s="35"/>
      <c r="F54" s="35"/>
      <c r="G54" s="35"/>
      <c r="H54" s="35"/>
      <c r="I54" s="35"/>
      <c r="J54" s="35"/>
      <c r="K54" s="36"/>
      <c r="L54" s="32" t="str">
        <f aca="false">IF(B54="","",IFERROR(1/(1/SUMPRODUCT(MAX((Seguimientos!$B$5:$B$1004=B54)*Seguimientos!$A$5:$A$1004))),""))</f>
        <v/>
      </c>
      <c r="M54" s="33" t="str">
        <f aca="false">IF(B54="","",COUNTIF(Oportunidades!$B$5:$B$1004,B54))</f>
        <v/>
      </c>
      <c r="N54" s="34" t="str">
        <f aca="false">IF(B54="","",SUMIFS(Oportunidades!$E$5:$E$1004,Oportunidades!$B$5:$B$1004,B54,Oportunidades!$D$5:$D$1004,"5. Ganada"))</f>
        <v/>
      </c>
      <c r="O54" s="35"/>
    </row>
    <row r="55" customFormat="false" ht="15" hidden="false" customHeight="false" outlineLevel="0" collapsed="false">
      <c r="A55" s="29" t="str">
        <f aca="false">IF(B55="","","C-"&amp;TEXT(ROW()-4,"000"))</f>
        <v/>
      </c>
      <c r="B55" s="35"/>
      <c r="C55" s="35"/>
      <c r="D55" s="35"/>
      <c r="E55" s="35"/>
      <c r="F55" s="35"/>
      <c r="G55" s="35"/>
      <c r="H55" s="35"/>
      <c r="I55" s="35"/>
      <c r="J55" s="35"/>
      <c r="K55" s="36"/>
      <c r="L55" s="32" t="str">
        <f aca="false">IF(B55="","",IFERROR(1/(1/SUMPRODUCT(MAX((Seguimientos!$B$5:$B$1004=B55)*Seguimientos!$A$5:$A$1004))),""))</f>
        <v/>
      </c>
      <c r="M55" s="33" t="str">
        <f aca="false">IF(B55="","",COUNTIF(Oportunidades!$B$5:$B$1004,B55))</f>
        <v/>
      </c>
      <c r="N55" s="34" t="str">
        <f aca="false">IF(B55="","",SUMIFS(Oportunidades!$E$5:$E$1004,Oportunidades!$B$5:$B$1004,B55,Oportunidades!$D$5:$D$1004,"5. Ganada"))</f>
        <v/>
      </c>
      <c r="O55" s="35"/>
    </row>
    <row r="56" customFormat="false" ht="15" hidden="false" customHeight="false" outlineLevel="0" collapsed="false">
      <c r="A56" s="29" t="str">
        <f aca="false">IF(B56="","","C-"&amp;TEXT(ROW()-4,"000"))</f>
        <v/>
      </c>
      <c r="B56" s="35"/>
      <c r="C56" s="35"/>
      <c r="D56" s="35"/>
      <c r="E56" s="35"/>
      <c r="F56" s="35"/>
      <c r="G56" s="35"/>
      <c r="H56" s="35"/>
      <c r="I56" s="35"/>
      <c r="J56" s="35"/>
      <c r="K56" s="36"/>
      <c r="L56" s="32" t="str">
        <f aca="false">IF(B56="","",IFERROR(1/(1/SUMPRODUCT(MAX((Seguimientos!$B$5:$B$1004=B56)*Seguimientos!$A$5:$A$1004))),""))</f>
        <v/>
      </c>
      <c r="M56" s="33" t="str">
        <f aca="false">IF(B56="","",COUNTIF(Oportunidades!$B$5:$B$1004,B56))</f>
        <v/>
      </c>
      <c r="N56" s="34" t="str">
        <f aca="false">IF(B56="","",SUMIFS(Oportunidades!$E$5:$E$1004,Oportunidades!$B$5:$B$1004,B56,Oportunidades!$D$5:$D$1004,"5. Ganada"))</f>
        <v/>
      </c>
      <c r="O56" s="35"/>
    </row>
    <row r="57" customFormat="false" ht="15" hidden="false" customHeight="false" outlineLevel="0" collapsed="false">
      <c r="A57" s="29" t="str">
        <f aca="false">IF(B57="","","C-"&amp;TEXT(ROW()-4,"000"))</f>
        <v/>
      </c>
      <c r="B57" s="35"/>
      <c r="C57" s="35"/>
      <c r="D57" s="35"/>
      <c r="E57" s="35"/>
      <c r="F57" s="35"/>
      <c r="G57" s="35"/>
      <c r="H57" s="35"/>
      <c r="I57" s="35"/>
      <c r="J57" s="35"/>
      <c r="K57" s="36"/>
      <c r="L57" s="32" t="str">
        <f aca="false">IF(B57="","",IFERROR(1/(1/SUMPRODUCT(MAX((Seguimientos!$B$5:$B$1004=B57)*Seguimientos!$A$5:$A$1004))),""))</f>
        <v/>
      </c>
      <c r="M57" s="33" t="str">
        <f aca="false">IF(B57="","",COUNTIF(Oportunidades!$B$5:$B$1004,B57))</f>
        <v/>
      </c>
      <c r="N57" s="34" t="str">
        <f aca="false">IF(B57="","",SUMIFS(Oportunidades!$E$5:$E$1004,Oportunidades!$B$5:$B$1004,B57,Oportunidades!$D$5:$D$1004,"5. Ganada"))</f>
        <v/>
      </c>
      <c r="O57" s="35"/>
    </row>
    <row r="58" customFormat="false" ht="15" hidden="false" customHeight="false" outlineLevel="0" collapsed="false">
      <c r="A58" s="29" t="str">
        <f aca="false">IF(B58="","","C-"&amp;TEXT(ROW()-4,"000"))</f>
        <v/>
      </c>
      <c r="B58" s="35"/>
      <c r="C58" s="35"/>
      <c r="D58" s="35"/>
      <c r="E58" s="35"/>
      <c r="F58" s="35"/>
      <c r="G58" s="35"/>
      <c r="H58" s="35"/>
      <c r="I58" s="35"/>
      <c r="J58" s="35"/>
      <c r="K58" s="36"/>
      <c r="L58" s="32" t="str">
        <f aca="false">IF(B58="","",IFERROR(1/(1/SUMPRODUCT(MAX((Seguimientos!$B$5:$B$1004=B58)*Seguimientos!$A$5:$A$1004))),""))</f>
        <v/>
      </c>
      <c r="M58" s="33" t="str">
        <f aca="false">IF(B58="","",COUNTIF(Oportunidades!$B$5:$B$1004,B58))</f>
        <v/>
      </c>
      <c r="N58" s="34" t="str">
        <f aca="false">IF(B58="","",SUMIFS(Oportunidades!$E$5:$E$1004,Oportunidades!$B$5:$B$1004,B58,Oportunidades!$D$5:$D$1004,"5. Ganada"))</f>
        <v/>
      </c>
      <c r="O58" s="35"/>
    </row>
    <row r="59" customFormat="false" ht="15" hidden="false" customHeight="false" outlineLevel="0" collapsed="false">
      <c r="A59" s="29" t="str">
        <f aca="false">IF(B59="","","C-"&amp;TEXT(ROW()-4,"000"))</f>
        <v/>
      </c>
      <c r="B59" s="35"/>
      <c r="C59" s="35"/>
      <c r="D59" s="35"/>
      <c r="E59" s="35"/>
      <c r="F59" s="35"/>
      <c r="G59" s="35"/>
      <c r="H59" s="35"/>
      <c r="I59" s="35"/>
      <c r="J59" s="35"/>
      <c r="K59" s="36"/>
      <c r="L59" s="32" t="str">
        <f aca="false">IF(B59="","",IFERROR(1/(1/SUMPRODUCT(MAX((Seguimientos!$B$5:$B$1004=B59)*Seguimientos!$A$5:$A$1004))),""))</f>
        <v/>
      </c>
      <c r="M59" s="33" t="str">
        <f aca="false">IF(B59="","",COUNTIF(Oportunidades!$B$5:$B$1004,B59))</f>
        <v/>
      </c>
      <c r="N59" s="34" t="str">
        <f aca="false">IF(B59="","",SUMIFS(Oportunidades!$E$5:$E$1004,Oportunidades!$B$5:$B$1004,B59,Oportunidades!$D$5:$D$1004,"5. Ganada"))</f>
        <v/>
      </c>
      <c r="O59" s="35"/>
    </row>
    <row r="60" customFormat="false" ht="15" hidden="false" customHeight="false" outlineLevel="0" collapsed="false">
      <c r="A60" s="29" t="str">
        <f aca="false">IF(B60="","","C-"&amp;TEXT(ROW()-4,"000"))</f>
        <v/>
      </c>
      <c r="B60" s="35"/>
      <c r="C60" s="35"/>
      <c r="D60" s="35"/>
      <c r="E60" s="35"/>
      <c r="F60" s="35"/>
      <c r="G60" s="35"/>
      <c r="H60" s="35"/>
      <c r="I60" s="35"/>
      <c r="J60" s="35"/>
      <c r="K60" s="36"/>
      <c r="L60" s="32" t="str">
        <f aca="false">IF(B60="","",IFERROR(1/(1/SUMPRODUCT(MAX((Seguimientos!$B$5:$B$1004=B60)*Seguimientos!$A$5:$A$1004))),""))</f>
        <v/>
      </c>
      <c r="M60" s="33" t="str">
        <f aca="false">IF(B60="","",COUNTIF(Oportunidades!$B$5:$B$1004,B60))</f>
        <v/>
      </c>
      <c r="N60" s="34" t="str">
        <f aca="false">IF(B60="","",SUMIFS(Oportunidades!$E$5:$E$1004,Oportunidades!$B$5:$B$1004,B60,Oportunidades!$D$5:$D$1004,"5. Ganada"))</f>
        <v/>
      </c>
      <c r="O60" s="35"/>
    </row>
    <row r="61" customFormat="false" ht="15" hidden="false" customHeight="false" outlineLevel="0" collapsed="false">
      <c r="A61" s="29" t="str">
        <f aca="false">IF(B61="","","C-"&amp;TEXT(ROW()-4,"000"))</f>
        <v/>
      </c>
      <c r="B61" s="35"/>
      <c r="C61" s="35"/>
      <c r="D61" s="35"/>
      <c r="E61" s="35"/>
      <c r="F61" s="35"/>
      <c r="G61" s="35"/>
      <c r="H61" s="35"/>
      <c r="I61" s="35"/>
      <c r="J61" s="35"/>
      <c r="K61" s="36"/>
      <c r="L61" s="32" t="str">
        <f aca="false">IF(B61="","",IFERROR(1/(1/SUMPRODUCT(MAX((Seguimientos!$B$5:$B$1004=B61)*Seguimientos!$A$5:$A$1004))),""))</f>
        <v/>
      </c>
      <c r="M61" s="33" t="str">
        <f aca="false">IF(B61="","",COUNTIF(Oportunidades!$B$5:$B$1004,B61))</f>
        <v/>
      </c>
      <c r="N61" s="34" t="str">
        <f aca="false">IF(B61="","",SUMIFS(Oportunidades!$E$5:$E$1004,Oportunidades!$B$5:$B$1004,B61,Oportunidades!$D$5:$D$1004,"5. Ganada"))</f>
        <v/>
      </c>
      <c r="O61" s="35"/>
    </row>
    <row r="62" customFormat="false" ht="15" hidden="false" customHeight="false" outlineLevel="0" collapsed="false">
      <c r="A62" s="29" t="str">
        <f aca="false">IF(B62="","","C-"&amp;TEXT(ROW()-4,"000"))</f>
        <v/>
      </c>
      <c r="B62" s="35"/>
      <c r="C62" s="35"/>
      <c r="D62" s="35"/>
      <c r="E62" s="35"/>
      <c r="F62" s="35"/>
      <c r="G62" s="35"/>
      <c r="H62" s="35"/>
      <c r="I62" s="35"/>
      <c r="J62" s="35"/>
      <c r="K62" s="36"/>
      <c r="L62" s="32" t="str">
        <f aca="false">IF(B62="","",IFERROR(1/(1/SUMPRODUCT(MAX((Seguimientos!$B$5:$B$1004=B62)*Seguimientos!$A$5:$A$1004))),""))</f>
        <v/>
      </c>
      <c r="M62" s="33" t="str">
        <f aca="false">IF(B62="","",COUNTIF(Oportunidades!$B$5:$B$1004,B62))</f>
        <v/>
      </c>
      <c r="N62" s="34" t="str">
        <f aca="false">IF(B62="","",SUMIFS(Oportunidades!$E$5:$E$1004,Oportunidades!$B$5:$B$1004,B62,Oportunidades!$D$5:$D$1004,"5. Ganada"))</f>
        <v/>
      </c>
      <c r="O62" s="35"/>
    </row>
    <row r="63" customFormat="false" ht="15" hidden="false" customHeight="false" outlineLevel="0" collapsed="false">
      <c r="A63" s="29" t="str">
        <f aca="false">IF(B63="","","C-"&amp;TEXT(ROW()-4,"000"))</f>
        <v/>
      </c>
      <c r="B63" s="35"/>
      <c r="C63" s="35"/>
      <c r="D63" s="35"/>
      <c r="E63" s="35"/>
      <c r="F63" s="35"/>
      <c r="G63" s="35"/>
      <c r="H63" s="35"/>
      <c r="I63" s="35"/>
      <c r="J63" s="35"/>
      <c r="K63" s="36"/>
      <c r="L63" s="32" t="str">
        <f aca="false">IF(B63="","",IFERROR(1/(1/SUMPRODUCT(MAX((Seguimientos!$B$5:$B$1004=B63)*Seguimientos!$A$5:$A$1004))),""))</f>
        <v/>
      </c>
      <c r="M63" s="33" t="str">
        <f aca="false">IF(B63="","",COUNTIF(Oportunidades!$B$5:$B$1004,B63))</f>
        <v/>
      </c>
      <c r="N63" s="34" t="str">
        <f aca="false">IF(B63="","",SUMIFS(Oportunidades!$E$5:$E$1004,Oportunidades!$B$5:$B$1004,B63,Oportunidades!$D$5:$D$1004,"5. Ganada"))</f>
        <v/>
      </c>
      <c r="O63" s="35"/>
    </row>
    <row r="64" customFormat="false" ht="15" hidden="false" customHeight="false" outlineLevel="0" collapsed="false">
      <c r="A64" s="29" t="str">
        <f aca="false">IF(B64="","","C-"&amp;TEXT(ROW()-4,"000"))</f>
        <v/>
      </c>
      <c r="B64" s="35"/>
      <c r="C64" s="35"/>
      <c r="D64" s="35"/>
      <c r="E64" s="35"/>
      <c r="F64" s="35"/>
      <c r="G64" s="35"/>
      <c r="H64" s="35"/>
      <c r="I64" s="35"/>
      <c r="J64" s="35"/>
      <c r="K64" s="36"/>
      <c r="L64" s="32" t="str">
        <f aca="false">IF(B64="","",IFERROR(1/(1/SUMPRODUCT(MAX((Seguimientos!$B$5:$B$1004=B64)*Seguimientos!$A$5:$A$1004))),""))</f>
        <v/>
      </c>
      <c r="M64" s="33" t="str">
        <f aca="false">IF(B64="","",COUNTIF(Oportunidades!$B$5:$B$1004,B64))</f>
        <v/>
      </c>
      <c r="N64" s="34" t="str">
        <f aca="false">IF(B64="","",SUMIFS(Oportunidades!$E$5:$E$1004,Oportunidades!$B$5:$B$1004,B64,Oportunidades!$D$5:$D$1004,"5. Ganada"))</f>
        <v/>
      </c>
      <c r="O64" s="35"/>
    </row>
    <row r="65" customFormat="false" ht="15" hidden="false" customHeight="false" outlineLevel="0" collapsed="false">
      <c r="A65" s="29" t="str">
        <f aca="false">IF(B65="","","C-"&amp;TEXT(ROW()-4,"000"))</f>
        <v/>
      </c>
      <c r="B65" s="35"/>
      <c r="C65" s="35"/>
      <c r="D65" s="35"/>
      <c r="E65" s="35"/>
      <c r="F65" s="35"/>
      <c r="G65" s="35"/>
      <c r="H65" s="35"/>
      <c r="I65" s="35"/>
      <c r="J65" s="35"/>
      <c r="K65" s="36"/>
      <c r="L65" s="32" t="str">
        <f aca="false">IF(B65="","",IFERROR(1/(1/SUMPRODUCT(MAX((Seguimientos!$B$5:$B$1004=B65)*Seguimientos!$A$5:$A$1004))),""))</f>
        <v/>
      </c>
      <c r="M65" s="33" t="str">
        <f aca="false">IF(B65="","",COUNTIF(Oportunidades!$B$5:$B$1004,B65))</f>
        <v/>
      </c>
      <c r="N65" s="34" t="str">
        <f aca="false">IF(B65="","",SUMIFS(Oportunidades!$E$5:$E$1004,Oportunidades!$B$5:$B$1004,B65,Oportunidades!$D$5:$D$1004,"5. Ganada"))</f>
        <v/>
      </c>
      <c r="O65" s="35"/>
    </row>
    <row r="66" customFormat="false" ht="15" hidden="false" customHeight="false" outlineLevel="0" collapsed="false">
      <c r="A66" s="29" t="str">
        <f aca="false">IF(B66="","","C-"&amp;TEXT(ROW()-4,"000"))</f>
        <v/>
      </c>
      <c r="B66" s="35"/>
      <c r="C66" s="35"/>
      <c r="D66" s="35"/>
      <c r="E66" s="35"/>
      <c r="F66" s="35"/>
      <c r="G66" s="35"/>
      <c r="H66" s="35"/>
      <c r="I66" s="35"/>
      <c r="J66" s="35"/>
      <c r="K66" s="36"/>
      <c r="L66" s="32" t="str">
        <f aca="false">IF(B66="","",IFERROR(1/(1/SUMPRODUCT(MAX((Seguimientos!$B$5:$B$1004=B66)*Seguimientos!$A$5:$A$1004))),""))</f>
        <v/>
      </c>
      <c r="M66" s="33" t="str">
        <f aca="false">IF(B66="","",COUNTIF(Oportunidades!$B$5:$B$1004,B66))</f>
        <v/>
      </c>
      <c r="N66" s="34" t="str">
        <f aca="false">IF(B66="","",SUMIFS(Oportunidades!$E$5:$E$1004,Oportunidades!$B$5:$B$1004,B66,Oportunidades!$D$5:$D$1004,"5. Ganada"))</f>
        <v/>
      </c>
      <c r="O66" s="35"/>
    </row>
    <row r="67" customFormat="false" ht="15" hidden="false" customHeight="false" outlineLevel="0" collapsed="false">
      <c r="A67" s="29" t="str">
        <f aca="false">IF(B67="","","C-"&amp;TEXT(ROW()-4,"000"))</f>
        <v/>
      </c>
      <c r="B67" s="35"/>
      <c r="C67" s="35"/>
      <c r="D67" s="35"/>
      <c r="E67" s="35"/>
      <c r="F67" s="35"/>
      <c r="G67" s="35"/>
      <c r="H67" s="35"/>
      <c r="I67" s="35"/>
      <c r="J67" s="35"/>
      <c r="K67" s="36"/>
      <c r="L67" s="32" t="str">
        <f aca="false">IF(B67="","",IFERROR(1/(1/SUMPRODUCT(MAX((Seguimientos!$B$5:$B$1004=B67)*Seguimientos!$A$5:$A$1004))),""))</f>
        <v/>
      </c>
      <c r="M67" s="33" t="str">
        <f aca="false">IF(B67="","",COUNTIF(Oportunidades!$B$5:$B$1004,B67))</f>
        <v/>
      </c>
      <c r="N67" s="34" t="str">
        <f aca="false">IF(B67="","",SUMIFS(Oportunidades!$E$5:$E$1004,Oportunidades!$B$5:$B$1004,B67,Oportunidades!$D$5:$D$1004,"5. Ganada"))</f>
        <v/>
      </c>
      <c r="O67" s="35"/>
    </row>
    <row r="68" customFormat="false" ht="15" hidden="false" customHeight="false" outlineLevel="0" collapsed="false">
      <c r="A68" s="29" t="str">
        <f aca="false">IF(B68="","","C-"&amp;TEXT(ROW()-4,"000"))</f>
        <v/>
      </c>
      <c r="B68" s="35"/>
      <c r="C68" s="35"/>
      <c r="D68" s="35"/>
      <c r="E68" s="35"/>
      <c r="F68" s="35"/>
      <c r="G68" s="35"/>
      <c r="H68" s="35"/>
      <c r="I68" s="35"/>
      <c r="J68" s="35"/>
      <c r="K68" s="36"/>
      <c r="L68" s="32" t="str">
        <f aca="false">IF(B68="","",IFERROR(1/(1/SUMPRODUCT(MAX((Seguimientos!$B$5:$B$1004=B68)*Seguimientos!$A$5:$A$1004))),""))</f>
        <v/>
      </c>
      <c r="M68" s="33" t="str">
        <f aca="false">IF(B68="","",COUNTIF(Oportunidades!$B$5:$B$1004,B68))</f>
        <v/>
      </c>
      <c r="N68" s="34" t="str">
        <f aca="false">IF(B68="","",SUMIFS(Oportunidades!$E$5:$E$1004,Oportunidades!$B$5:$B$1004,B68,Oportunidades!$D$5:$D$1004,"5. Ganada"))</f>
        <v/>
      </c>
      <c r="O68" s="35"/>
    </row>
    <row r="69" customFormat="false" ht="15" hidden="false" customHeight="false" outlineLevel="0" collapsed="false">
      <c r="A69" s="29" t="str">
        <f aca="false">IF(B69="","","C-"&amp;TEXT(ROW()-4,"000"))</f>
        <v/>
      </c>
      <c r="B69" s="35"/>
      <c r="C69" s="35"/>
      <c r="D69" s="35"/>
      <c r="E69" s="35"/>
      <c r="F69" s="35"/>
      <c r="G69" s="35"/>
      <c r="H69" s="35"/>
      <c r="I69" s="35"/>
      <c r="J69" s="35"/>
      <c r="K69" s="36"/>
      <c r="L69" s="32" t="str">
        <f aca="false">IF(B69="","",IFERROR(1/(1/SUMPRODUCT(MAX((Seguimientos!$B$5:$B$1004=B69)*Seguimientos!$A$5:$A$1004))),""))</f>
        <v/>
      </c>
      <c r="M69" s="33" t="str">
        <f aca="false">IF(B69="","",COUNTIF(Oportunidades!$B$5:$B$1004,B69))</f>
        <v/>
      </c>
      <c r="N69" s="34" t="str">
        <f aca="false">IF(B69="","",SUMIFS(Oportunidades!$E$5:$E$1004,Oportunidades!$B$5:$B$1004,B69,Oportunidades!$D$5:$D$1004,"5. Ganada"))</f>
        <v/>
      </c>
      <c r="O69" s="35"/>
    </row>
    <row r="70" customFormat="false" ht="15" hidden="false" customHeight="false" outlineLevel="0" collapsed="false">
      <c r="A70" s="29" t="str">
        <f aca="false">IF(B70="","","C-"&amp;TEXT(ROW()-4,"000"))</f>
        <v/>
      </c>
      <c r="B70" s="35"/>
      <c r="C70" s="35"/>
      <c r="D70" s="35"/>
      <c r="E70" s="35"/>
      <c r="F70" s="35"/>
      <c r="G70" s="35"/>
      <c r="H70" s="35"/>
      <c r="I70" s="35"/>
      <c r="J70" s="35"/>
      <c r="K70" s="36"/>
      <c r="L70" s="32" t="str">
        <f aca="false">IF(B70="","",IFERROR(1/(1/SUMPRODUCT(MAX((Seguimientos!$B$5:$B$1004=B70)*Seguimientos!$A$5:$A$1004))),""))</f>
        <v/>
      </c>
      <c r="M70" s="33" t="str">
        <f aca="false">IF(B70="","",COUNTIF(Oportunidades!$B$5:$B$1004,B70))</f>
        <v/>
      </c>
      <c r="N70" s="34" t="str">
        <f aca="false">IF(B70="","",SUMIFS(Oportunidades!$E$5:$E$1004,Oportunidades!$B$5:$B$1004,B70,Oportunidades!$D$5:$D$1004,"5. Ganada"))</f>
        <v/>
      </c>
      <c r="O70" s="35"/>
    </row>
    <row r="71" customFormat="false" ht="15" hidden="false" customHeight="false" outlineLevel="0" collapsed="false">
      <c r="A71" s="29" t="str">
        <f aca="false">IF(B71="","","C-"&amp;TEXT(ROW()-4,"000"))</f>
        <v/>
      </c>
      <c r="B71" s="35"/>
      <c r="C71" s="35"/>
      <c r="D71" s="35"/>
      <c r="E71" s="35"/>
      <c r="F71" s="35"/>
      <c r="G71" s="35"/>
      <c r="H71" s="35"/>
      <c r="I71" s="35"/>
      <c r="J71" s="35"/>
      <c r="K71" s="36"/>
      <c r="L71" s="32" t="str">
        <f aca="false">IF(B71="","",IFERROR(1/(1/SUMPRODUCT(MAX((Seguimientos!$B$5:$B$1004=B71)*Seguimientos!$A$5:$A$1004))),""))</f>
        <v/>
      </c>
      <c r="M71" s="33" t="str">
        <f aca="false">IF(B71="","",COUNTIF(Oportunidades!$B$5:$B$1004,B71))</f>
        <v/>
      </c>
      <c r="N71" s="34" t="str">
        <f aca="false">IF(B71="","",SUMIFS(Oportunidades!$E$5:$E$1004,Oportunidades!$B$5:$B$1004,B71,Oportunidades!$D$5:$D$1004,"5. Ganada"))</f>
        <v/>
      </c>
      <c r="O71" s="35"/>
    </row>
    <row r="72" customFormat="false" ht="15" hidden="false" customHeight="false" outlineLevel="0" collapsed="false">
      <c r="A72" s="29" t="str">
        <f aca="false">IF(B72="","","C-"&amp;TEXT(ROW()-4,"000"))</f>
        <v/>
      </c>
      <c r="B72" s="35"/>
      <c r="C72" s="35"/>
      <c r="D72" s="35"/>
      <c r="E72" s="35"/>
      <c r="F72" s="35"/>
      <c r="G72" s="35"/>
      <c r="H72" s="35"/>
      <c r="I72" s="35"/>
      <c r="J72" s="35"/>
      <c r="K72" s="36"/>
      <c r="L72" s="32" t="str">
        <f aca="false">IF(B72="","",IFERROR(1/(1/SUMPRODUCT(MAX((Seguimientos!$B$5:$B$1004=B72)*Seguimientos!$A$5:$A$1004))),""))</f>
        <v/>
      </c>
      <c r="M72" s="33" t="str">
        <f aca="false">IF(B72="","",COUNTIF(Oportunidades!$B$5:$B$1004,B72))</f>
        <v/>
      </c>
      <c r="N72" s="34" t="str">
        <f aca="false">IF(B72="","",SUMIFS(Oportunidades!$E$5:$E$1004,Oportunidades!$B$5:$B$1004,B72,Oportunidades!$D$5:$D$1004,"5. Ganada"))</f>
        <v/>
      </c>
      <c r="O72" s="35"/>
    </row>
    <row r="73" customFormat="false" ht="15" hidden="false" customHeight="false" outlineLevel="0" collapsed="false">
      <c r="A73" s="29" t="str">
        <f aca="false">IF(B73="","","C-"&amp;TEXT(ROW()-4,"000"))</f>
        <v/>
      </c>
      <c r="B73" s="35"/>
      <c r="C73" s="35"/>
      <c r="D73" s="35"/>
      <c r="E73" s="35"/>
      <c r="F73" s="35"/>
      <c r="G73" s="35"/>
      <c r="H73" s="35"/>
      <c r="I73" s="35"/>
      <c r="J73" s="35"/>
      <c r="K73" s="36"/>
      <c r="L73" s="32" t="str">
        <f aca="false">IF(B73="","",IFERROR(1/(1/SUMPRODUCT(MAX((Seguimientos!$B$5:$B$1004=B73)*Seguimientos!$A$5:$A$1004))),""))</f>
        <v/>
      </c>
      <c r="M73" s="33" t="str">
        <f aca="false">IF(B73="","",COUNTIF(Oportunidades!$B$5:$B$1004,B73))</f>
        <v/>
      </c>
      <c r="N73" s="34" t="str">
        <f aca="false">IF(B73="","",SUMIFS(Oportunidades!$E$5:$E$1004,Oportunidades!$B$5:$B$1004,B73,Oportunidades!$D$5:$D$1004,"5. Ganada"))</f>
        <v/>
      </c>
      <c r="O73" s="35"/>
    </row>
    <row r="74" customFormat="false" ht="15" hidden="false" customHeight="false" outlineLevel="0" collapsed="false">
      <c r="A74" s="29" t="str">
        <f aca="false">IF(B74="","","C-"&amp;TEXT(ROW()-4,"000"))</f>
        <v/>
      </c>
      <c r="B74" s="35"/>
      <c r="C74" s="35"/>
      <c r="D74" s="35"/>
      <c r="E74" s="35"/>
      <c r="F74" s="35"/>
      <c r="G74" s="35"/>
      <c r="H74" s="35"/>
      <c r="I74" s="35"/>
      <c r="J74" s="35"/>
      <c r="K74" s="36"/>
      <c r="L74" s="32" t="str">
        <f aca="false">IF(B74="","",IFERROR(1/(1/SUMPRODUCT(MAX((Seguimientos!$B$5:$B$1004=B74)*Seguimientos!$A$5:$A$1004))),""))</f>
        <v/>
      </c>
      <c r="M74" s="33" t="str">
        <f aca="false">IF(B74="","",COUNTIF(Oportunidades!$B$5:$B$1004,B74))</f>
        <v/>
      </c>
      <c r="N74" s="34" t="str">
        <f aca="false">IF(B74="","",SUMIFS(Oportunidades!$E$5:$E$1004,Oportunidades!$B$5:$B$1004,B74,Oportunidades!$D$5:$D$1004,"5. Ganada"))</f>
        <v/>
      </c>
      <c r="O74" s="35"/>
    </row>
    <row r="75" customFormat="false" ht="15" hidden="false" customHeight="false" outlineLevel="0" collapsed="false">
      <c r="A75" s="29" t="str">
        <f aca="false">IF(B75="","","C-"&amp;TEXT(ROW()-4,"000"))</f>
        <v/>
      </c>
      <c r="B75" s="35"/>
      <c r="C75" s="35"/>
      <c r="D75" s="35"/>
      <c r="E75" s="35"/>
      <c r="F75" s="35"/>
      <c r="G75" s="35"/>
      <c r="H75" s="35"/>
      <c r="I75" s="35"/>
      <c r="J75" s="35"/>
      <c r="K75" s="36"/>
      <c r="L75" s="32" t="str">
        <f aca="false">IF(B75="","",IFERROR(1/(1/SUMPRODUCT(MAX((Seguimientos!$B$5:$B$1004=B75)*Seguimientos!$A$5:$A$1004))),""))</f>
        <v/>
      </c>
      <c r="M75" s="33" t="str">
        <f aca="false">IF(B75="","",COUNTIF(Oportunidades!$B$5:$B$1004,B75))</f>
        <v/>
      </c>
      <c r="N75" s="34" t="str">
        <f aca="false">IF(B75="","",SUMIFS(Oportunidades!$E$5:$E$1004,Oportunidades!$B$5:$B$1004,B75,Oportunidades!$D$5:$D$1004,"5. Ganada"))</f>
        <v/>
      </c>
      <c r="O75" s="35"/>
    </row>
    <row r="76" customFormat="false" ht="15" hidden="false" customHeight="false" outlineLevel="0" collapsed="false">
      <c r="A76" s="29" t="str">
        <f aca="false">IF(B76="","","C-"&amp;TEXT(ROW()-4,"000"))</f>
        <v/>
      </c>
      <c r="B76" s="35"/>
      <c r="C76" s="35"/>
      <c r="D76" s="35"/>
      <c r="E76" s="35"/>
      <c r="F76" s="35"/>
      <c r="G76" s="35"/>
      <c r="H76" s="35"/>
      <c r="I76" s="35"/>
      <c r="J76" s="35"/>
      <c r="K76" s="36"/>
      <c r="L76" s="32" t="str">
        <f aca="false">IF(B76="","",IFERROR(1/(1/SUMPRODUCT(MAX((Seguimientos!$B$5:$B$1004=B76)*Seguimientos!$A$5:$A$1004))),""))</f>
        <v/>
      </c>
      <c r="M76" s="33" t="str">
        <f aca="false">IF(B76="","",COUNTIF(Oportunidades!$B$5:$B$1004,B76))</f>
        <v/>
      </c>
      <c r="N76" s="34" t="str">
        <f aca="false">IF(B76="","",SUMIFS(Oportunidades!$E$5:$E$1004,Oportunidades!$B$5:$B$1004,B76,Oportunidades!$D$5:$D$1004,"5. Ganada"))</f>
        <v/>
      </c>
      <c r="O76" s="35"/>
    </row>
    <row r="77" customFormat="false" ht="15" hidden="false" customHeight="false" outlineLevel="0" collapsed="false">
      <c r="A77" s="29" t="str">
        <f aca="false">IF(B77="","","C-"&amp;TEXT(ROW()-4,"000"))</f>
        <v/>
      </c>
      <c r="B77" s="35"/>
      <c r="C77" s="35"/>
      <c r="D77" s="35"/>
      <c r="E77" s="35"/>
      <c r="F77" s="35"/>
      <c r="G77" s="35"/>
      <c r="H77" s="35"/>
      <c r="I77" s="35"/>
      <c r="J77" s="35"/>
      <c r="K77" s="36"/>
      <c r="L77" s="32" t="str">
        <f aca="false">IF(B77="","",IFERROR(1/(1/SUMPRODUCT(MAX((Seguimientos!$B$5:$B$1004=B77)*Seguimientos!$A$5:$A$1004))),""))</f>
        <v/>
      </c>
      <c r="M77" s="33" t="str">
        <f aca="false">IF(B77="","",COUNTIF(Oportunidades!$B$5:$B$1004,B77))</f>
        <v/>
      </c>
      <c r="N77" s="34" t="str">
        <f aca="false">IF(B77="","",SUMIFS(Oportunidades!$E$5:$E$1004,Oportunidades!$B$5:$B$1004,B77,Oportunidades!$D$5:$D$1004,"5. Ganada"))</f>
        <v/>
      </c>
      <c r="O77" s="35"/>
    </row>
    <row r="78" customFormat="false" ht="15" hidden="false" customHeight="false" outlineLevel="0" collapsed="false">
      <c r="A78" s="29" t="str">
        <f aca="false">IF(B78="","","C-"&amp;TEXT(ROW()-4,"000"))</f>
        <v/>
      </c>
      <c r="B78" s="35"/>
      <c r="C78" s="35"/>
      <c r="D78" s="35"/>
      <c r="E78" s="35"/>
      <c r="F78" s="35"/>
      <c r="G78" s="35"/>
      <c r="H78" s="35"/>
      <c r="I78" s="35"/>
      <c r="J78" s="35"/>
      <c r="K78" s="36"/>
      <c r="L78" s="32" t="str">
        <f aca="false">IF(B78="","",IFERROR(1/(1/SUMPRODUCT(MAX((Seguimientos!$B$5:$B$1004=B78)*Seguimientos!$A$5:$A$1004))),""))</f>
        <v/>
      </c>
      <c r="M78" s="33" t="str">
        <f aca="false">IF(B78="","",COUNTIF(Oportunidades!$B$5:$B$1004,B78))</f>
        <v/>
      </c>
      <c r="N78" s="34" t="str">
        <f aca="false">IF(B78="","",SUMIFS(Oportunidades!$E$5:$E$1004,Oportunidades!$B$5:$B$1004,B78,Oportunidades!$D$5:$D$1004,"5. Ganada"))</f>
        <v/>
      </c>
      <c r="O78" s="35"/>
    </row>
    <row r="79" customFormat="false" ht="15" hidden="false" customHeight="false" outlineLevel="0" collapsed="false">
      <c r="A79" s="29" t="str">
        <f aca="false">IF(B79="","","C-"&amp;TEXT(ROW()-4,"000"))</f>
        <v/>
      </c>
      <c r="B79" s="35"/>
      <c r="C79" s="35"/>
      <c r="D79" s="35"/>
      <c r="E79" s="35"/>
      <c r="F79" s="35"/>
      <c r="G79" s="35"/>
      <c r="H79" s="35"/>
      <c r="I79" s="35"/>
      <c r="J79" s="35"/>
      <c r="K79" s="36"/>
      <c r="L79" s="32" t="str">
        <f aca="false">IF(B79="","",IFERROR(1/(1/SUMPRODUCT(MAX((Seguimientos!$B$5:$B$1004=B79)*Seguimientos!$A$5:$A$1004))),""))</f>
        <v/>
      </c>
      <c r="M79" s="33" t="str">
        <f aca="false">IF(B79="","",COUNTIF(Oportunidades!$B$5:$B$1004,B79))</f>
        <v/>
      </c>
      <c r="N79" s="34" t="str">
        <f aca="false">IF(B79="","",SUMIFS(Oportunidades!$E$5:$E$1004,Oportunidades!$B$5:$B$1004,B79,Oportunidades!$D$5:$D$1004,"5. Ganada"))</f>
        <v/>
      </c>
      <c r="O79" s="35"/>
    </row>
    <row r="80" customFormat="false" ht="15" hidden="false" customHeight="false" outlineLevel="0" collapsed="false">
      <c r="A80" s="29" t="str">
        <f aca="false">IF(B80="","","C-"&amp;TEXT(ROW()-4,"000"))</f>
        <v/>
      </c>
      <c r="B80" s="35"/>
      <c r="C80" s="35"/>
      <c r="D80" s="35"/>
      <c r="E80" s="35"/>
      <c r="F80" s="35"/>
      <c r="G80" s="35"/>
      <c r="H80" s="35"/>
      <c r="I80" s="35"/>
      <c r="J80" s="35"/>
      <c r="K80" s="36"/>
      <c r="L80" s="32" t="str">
        <f aca="false">IF(B80="","",IFERROR(1/(1/SUMPRODUCT(MAX((Seguimientos!$B$5:$B$1004=B80)*Seguimientos!$A$5:$A$1004))),""))</f>
        <v/>
      </c>
      <c r="M80" s="33" t="str">
        <f aca="false">IF(B80="","",COUNTIF(Oportunidades!$B$5:$B$1004,B80))</f>
        <v/>
      </c>
      <c r="N80" s="34" t="str">
        <f aca="false">IF(B80="","",SUMIFS(Oportunidades!$E$5:$E$1004,Oportunidades!$B$5:$B$1004,B80,Oportunidades!$D$5:$D$1004,"5. Ganada"))</f>
        <v/>
      </c>
      <c r="O80" s="35"/>
    </row>
    <row r="81" customFormat="false" ht="15" hidden="false" customHeight="false" outlineLevel="0" collapsed="false">
      <c r="A81" s="29" t="str">
        <f aca="false">IF(B81="","","C-"&amp;TEXT(ROW()-4,"000"))</f>
        <v/>
      </c>
      <c r="B81" s="35"/>
      <c r="C81" s="35"/>
      <c r="D81" s="35"/>
      <c r="E81" s="35"/>
      <c r="F81" s="35"/>
      <c r="G81" s="35"/>
      <c r="H81" s="35"/>
      <c r="I81" s="35"/>
      <c r="J81" s="35"/>
      <c r="K81" s="36"/>
      <c r="L81" s="32" t="str">
        <f aca="false">IF(B81="","",IFERROR(1/(1/SUMPRODUCT(MAX((Seguimientos!$B$5:$B$1004=B81)*Seguimientos!$A$5:$A$1004))),""))</f>
        <v/>
      </c>
      <c r="M81" s="33" t="str">
        <f aca="false">IF(B81="","",COUNTIF(Oportunidades!$B$5:$B$1004,B81))</f>
        <v/>
      </c>
      <c r="N81" s="34" t="str">
        <f aca="false">IF(B81="","",SUMIFS(Oportunidades!$E$5:$E$1004,Oportunidades!$B$5:$B$1004,B81,Oportunidades!$D$5:$D$1004,"5. Ganada"))</f>
        <v/>
      </c>
      <c r="O81" s="35"/>
    </row>
    <row r="82" customFormat="false" ht="15" hidden="false" customHeight="false" outlineLevel="0" collapsed="false">
      <c r="A82" s="29" t="str">
        <f aca="false">IF(B82="","","C-"&amp;TEXT(ROW()-4,"000"))</f>
        <v/>
      </c>
      <c r="B82" s="35"/>
      <c r="C82" s="35"/>
      <c r="D82" s="35"/>
      <c r="E82" s="35"/>
      <c r="F82" s="35"/>
      <c r="G82" s="35"/>
      <c r="H82" s="35"/>
      <c r="I82" s="35"/>
      <c r="J82" s="35"/>
      <c r="K82" s="36"/>
      <c r="L82" s="32" t="str">
        <f aca="false">IF(B82="","",IFERROR(1/(1/SUMPRODUCT(MAX((Seguimientos!$B$5:$B$1004=B82)*Seguimientos!$A$5:$A$1004))),""))</f>
        <v/>
      </c>
      <c r="M82" s="33" t="str">
        <f aca="false">IF(B82="","",COUNTIF(Oportunidades!$B$5:$B$1004,B82))</f>
        <v/>
      </c>
      <c r="N82" s="34" t="str">
        <f aca="false">IF(B82="","",SUMIFS(Oportunidades!$E$5:$E$1004,Oportunidades!$B$5:$B$1004,B82,Oportunidades!$D$5:$D$1004,"5. Ganada"))</f>
        <v/>
      </c>
      <c r="O82" s="35"/>
    </row>
    <row r="83" customFormat="false" ht="15" hidden="false" customHeight="false" outlineLevel="0" collapsed="false">
      <c r="A83" s="29" t="str">
        <f aca="false">IF(B83="","","C-"&amp;TEXT(ROW()-4,"000"))</f>
        <v/>
      </c>
      <c r="B83" s="35"/>
      <c r="C83" s="35"/>
      <c r="D83" s="35"/>
      <c r="E83" s="35"/>
      <c r="F83" s="35"/>
      <c r="G83" s="35"/>
      <c r="H83" s="35"/>
      <c r="I83" s="35"/>
      <c r="J83" s="35"/>
      <c r="K83" s="36"/>
      <c r="L83" s="32" t="str">
        <f aca="false">IF(B83="","",IFERROR(1/(1/SUMPRODUCT(MAX((Seguimientos!$B$5:$B$1004=B83)*Seguimientos!$A$5:$A$1004))),""))</f>
        <v/>
      </c>
      <c r="M83" s="33" t="str">
        <f aca="false">IF(B83="","",COUNTIF(Oportunidades!$B$5:$B$1004,B83))</f>
        <v/>
      </c>
      <c r="N83" s="34" t="str">
        <f aca="false">IF(B83="","",SUMIFS(Oportunidades!$E$5:$E$1004,Oportunidades!$B$5:$B$1004,B83,Oportunidades!$D$5:$D$1004,"5. Ganada"))</f>
        <v/>
      </c>
      <c r="O83" s="35"/>
    </row>
    <row r="84" customFormat="false" ht="15" hidden="false" customHeight="false" outlineLevel="0" collapsed="false">
      <c r="A84" s="29" t="str">
        <f aca="false">IF(B84="","","C-"&amp;TEXT(ROW()-4,"000"))</f>
        <v/>
      </c>
      <c r="B84" s="35"/>
      <c r="C84" s="35"/>
      <c r="D84" s="35"/>
      <c r="E84" s="35"/>
      <c r="F84" s="35"/>
      <c r="G84" s="35"/>
      <c r="H84" s="35"/>
      <c r="I84" s="35"/>
      <c r="J84" s="35"/>
      <c r="K84" s="36"/>
      <c r="L84" s="32" t="str">
        <f aca="false">IF(B84="","",IFERROR(1/(1/SUMPRODUCT(MAX((Seguimientos!$B$5:$B$1004=B84)*Seguimientos!$A$5:$A$1004))),""))</f>
        <v/>
      </c>
      <c r="M84" s="33" t="str">
        <f aca="false">IF(B84="","",COUNTIF(Oportunidades!$B$5:$B$1004,B84))</f>
        <v/>
      </c>
      <c r="N84" s="34" t="str">
        <f aca="false">IF(B84="","",SUMIFS(Oportunidades!$E$5:$E$1004,Oportunidades!$B$5:$B$1004,B84,Oportunidades!$D$5:$D$1004,"5. Ganada"))</f>
        <v/>
      </c>
      <c r="O84" s="35"/>
    </row>
    <row r="85" customFormat="false" ht="15" hidden="false" customHeight="false" outlineLevel="0" collapsed="false">
      <c r="A85" s="29" t="str">
        <f aca="false">IF(B85="","","C-"&amp;TEXT(ROW()-4,"000"))</f>
        <v/>
      </c>
      <c r="B85" s="35"/>
      <c r="C85" s="35"/>
      <c r="D85" s="35"/>
      <c r="E85" s="35"/>
      <c r="F85" s="35"/>
      <c r="G85" s="35"/>
      <c r="H85" s="35"/>
      <c r="I85" s="35"/>
      <c r="J85" s="35"/>
      <c r="K85" s="36"/>
      <c r="L85" s="32" t="str">
        <f aca="false">IF(B85="","",IFERROR(1/(1/SUMPRODUCT(MAX((Seguimientos!$B$5:$B$1004=B85)*Seguimientos!$A$5:$A$1004))),""))</f>
        <v/>
      </c>
      <c r="M85" s="33" t="str">
        <f aca="false">IF(B85="","",COUNTIF(Oportunidades!$B$5:$B$1004,B85))</f>
        <v/>
      </c>
      <c r="N85" s="34" t="str">
        <f aca="false">IF(B85="","",SUMIFS(Oportunidades!$E$5:$E$1004,Oportunidades!$B$5:$B$1004,B85,Oportunidades!$D$5:$D$1004,"5. Ganada"))</f>
        <v/>
      </c>
      <c r="O85" s="35"/>
    </row>
    <row r="86" customFormat="false" ht="15" hidden="false" customHeight="false" outlineLevel="0" collapsed="false">
      <c r="A86" s="29" t="str">
        <f aca="false">IF(B86="","","C-"&amp;TEXT(ROW()-4,"000"))</f>
        <v/>
      </c>
      <c r="B86" s="35"/>
      <c r="C86" s="35"/>
      <c r="D86" s="35"/>
      <c r="E86" s="35"/>
      <c r="F86" s="35"/>
      <c r="G86" s="35"/>
      <c r="H86" s="35"/>
      <c r="I86" s="35"/>
      <c r="J86" s="35"/>
      <c r="K86" s="36"/>
      <c r="L86" s="32" t="str">
        <f aca="false">IF(B86="","",IFERROR(1/(1/SUMPRODUCT(MAX((Seguimientos!$B$5:$B$1004=B86)*Seguimientos!$A$5:$A$1004))),""))</f>
        <v/>
      </c>
      <c r="M86" s="33" t="str">
        <f aca="false">IF(B86="","",COUNTIF(Oportunidades!$B$5:$B$1004,B86))</f>
        <v/>
      </c>
      <c r="N86" s="34" t="str">
        <f aca="false">IF(B86="","",SUMIFS(Oportunidades!$E$5:$E$1004,Oportunidades!$B$5:$B$1004,B86,Oportunidades!$D$5:$D$1004,"5. Ganada"))</f>
        <v/>
      </c>
      <c r="O86" s="35"/>
    </row>
    <row r="87" customFormat="false" ht="15" hidden="false" customHeight="false" outlineLevel="0" collapsed="false">
      <c r="A87" s="29" t="str">
        <f aca="false">IF(B87="","","C-"&amp;TEXT(ROW()-4,"000"))</f>
        <v/>
      </c>
      <c r="B87" s="35"/>
      <c r="C87" s="35"/>
      <c r="D87" s="35"/>
      <c r="E87" s="35"/>
      <c r="F87" s="35"/>
      <c r="G87" s="35"/>
      <c r="H87" s="35"/>
      <c r="I87" s="35"/>
      <c r="J87" s="35"/>
      <c r="K87" s="36"/>
      <c r="L87" s="32" t="str">
        <f aca="false">IF(B87="","",IFERROR(1/(1/SUMPRODUCT(MAX((Seguimientos!$B$5:$B$1004=B87)*Seguimientos!$A$5:$A$1004))),""))</f>
        <v/>
      </c>
      <c r="M87" s="33" t="str">
        <f aca="false">IF(B87="","",COUNTIF(Oportunidades!$B$5:$B$1004,B87))</f>
        <v/>
      </c>
      <c r="N87" s="34" t="str">
        <f aca="false">IF(B87="","",SUMIFS(Oportunidades!$E$5:$E$1004,Oportunidades!$B$5:$B$1004,B87,Oportunidades!$D$5:$D$1004,"5. Ganada"))</f>
        <v/>
      </c>
      <c r="O87" s="35"/>
    </row>
    <row r="88" customFormat="false" ht="15" hidden="false" customHeight="false" outlineLevel="0" collapsed="false">
      <c r="A88" s="29" t="str">
        <f aca="false">IF(B88="","","C-"&amp;TEXT(ROW()-4,"000"))</f>
        <v/>
      </c>
      <c r="B88" s="35"/>
      <c r="C88" s="35"/>
      <c r="D88" s="35"/>
      <c r="E88" s="35"/>
      <c r="F88" s="35"/>
      <c r="G88" s="35"/>
      <c r="H88" s="35"/>
      <c r="I88" s="35"/>
      <c r="J88" s="35"/>
      <c r="K88" s="36"/>
      <c r="L88" s="32" t="str">
        <f aca="false">IF(B88="","",IFERROR(1/(1/SUMPRODUCT(MAX((Seguimientos!$B$5:$B$1004=B88)*Seguimientos!$A$5:$A$1004))),""))</f>
        <v/>
      </c>
      <c r="M88" s="33" t="str">
        <f aca="false">IF(B88="","",COUNTIF(Oportunidades!$B$5:$B$1004,B88))</f>
        <v/>
      </c>
      <c r="N88" s="34" t="str">
        <f aca="false">IF(B88="","",SUMIFS(Oportunidades!$E$5:$E$1004,Oportunidades!$B$5:$B$1004,B88,Oportunidades!$D$5:$D$1004,"5. Ganada"))</f>
        <v/>
      </c>
      <c r="O88" s="35"/>
    </row>
    <row r="89" customFormat="false" ht="15" hidden="false" customHeight="false" outlineLevel="0" collapsed="false">
      <c r="A89" s="29" t="str">
        <f aca="false">IF(B89="","","C-"&amp;TEXT(ROW()-4,"000"))</f>
        <v/>
      </c>
      <c r="B89" s="35"/>
      <c r="C89" s="35"/>
      <c r="D89" s="35"/>
      <c r="E89" s="35"/>
      <c r="F89" s="35"/>
      <c r="G89" s="35"/>
      <c r="H89" s="35"/>
      <c r="I89" s="35"/>
      <c r="J89" s="35"/>
      <c r="K89" s="36"/>
      <c r="L89" s="32" t="str">
        <f aca="false">IF(B89="","",IFERROR(1/(1/SUMPRODUCT(MAX((Seguimientos!$B$5:$B$1004=B89)*Seguimientos!$A$5:$A$1004))),""))</f>
        <v/>
      </c>
      <c r="M89" s="33" t="str">
        <f aca="false">IF(B89="","",COUNTIF(Oportunidades!$B$5:$B$1004,B89))</f>
        <v/>
      </c>
      <c r="N89" s="34" t="str">
        <f aca="false">IF(B89="","",SUMIFS(Oportunidades!$E$5:$E$1004,Oportunidades!$B$5:$B$1004,B89,Oportunidades!$D$5:$D$1004,"5. Ganada"))</f>
        <v/>
      </c>
      <c r="O89" s="35"/>
    </row>
    <row r="90" customFormat="false" ht="15" hidden="false" customHeight="false" outlineLevel="0" collapsed="false">
      <c r="A90" s="29" t="str">
        <f aca="false">IF(B90="","","C-"&amp;TEXT(ROW()-4,"000"))</f>
        <v/>
      </c>
      <c r="B90" s="35"/>
      <c r="C90" s="35"/>
      <c r="D90" s="35"/>
      <c r="E90" s="35"/>
      <c r="F90" s="35"/>
      <c r="G90" s="35"/>
      <c r="H90" s="35"/>
      <c r="I90" s="35"/>
      <c r="J90" s="35"/>
      <c r="K90" s="36"/>
      <c r="L90" s="32" t="str">
        <f aca="false">IF(B90="","",IFERROR(1/(1/SUMPRODUCT(MAX((Seguimientos!$B$5:$B$1004=B90)*Seguimientos!$A$5:$A$1004))),""))</f>
        <v/>
      </c>
      <c r="M90" s="33" t="str">
        <f aca="false">IF(B90="","",COUNTIF(Oportunidades!$B$5:$B$1004,B90))</f>
        <v/>
      </c>
      <c r="N90" s="34" t="str">
        <f aca="false">IF(B90="","",SUMIFS(Oportunidades!$E$5:$E$1004,Oportunidades!$B$5:$B$1004,B90,Oportunidades!$D$5:$D$1004,"5. Ganada"))</f>
        <v/>
      </c>
      <c r="O90" s="35"/>
    </row>
    <row r="91" customFormat="false" ht="15" hidden="false" customHeight="false" outlineLevel="0" collapsed="false">
      <c r="A91" s="29" t="str">
        <f aca="false">IF(B91="","","C-"&amp;TEXT(ROW()-4,"000"))</f>
        <v/>
      </c>
      <c r="B91" s="35"/>
      <c r="C91" s="35"/>
      <c r="D91" s="35"/>
      <c r="E91" s="35"/>
      <c r="F91" s="35"/>
      <c r="G91" s="35"/>
      <c r="H91" s="35"/>
      <c r="I91" s="35"/>
      <c r="J91" s="35"/>
      <c r="K91" s="36"/>
      <c r="L91" s="32" t="str">
        <f aca="false">IF(B91="","",IFERROR(1/(1/SUMPRODUCT(MAX((Seguimientos!$B$5:$B$1004=B91)*Seguimientos!$A$5:$A$1004))),""))</f>
        <v/>
      </c>
      <c r="M91" s="33" t="str">
        <f aca="false">IF(B91="","",COUNTIF(Oportunidades!$B$5:$B$1004,B91))</f>
        <v/>
      </c>
      <c r="N91" s="34" t="str">
        <f aca="false">IF(B91="","",SUMIFS(Oportunidades!$E$5:$E$1004,Oportunidades!$B$5:$B$1004,B91,Oportunidades!$D$5:$D$1004,"5. Ganada"))</f>
        <v/>
      </c>
      <c r="O91" s="35"/>
    </row>
    <row r="92" customFormat="false" ht="15" hidden="false" customHeight="false" outlineLevel="0" collapsed="false">
      <c r="A92" s="29" t="str">
        <f aca="false">IF(B92="","","C-"&amp;TEXT(ROW()-4,"000"))</f>
        <v/>
      </c>
      <c r="B92" s="35"/>
      <c r="C92" s="35"/>
      <c r="D92" s="35"/>
      <c r="E92" s="35"/>
      <c r="F92" s="35"/>
      <c r="G92" s="35"/>
      <c r="H92" s="35"/>
      <c r="I92" s="35"/>
      <c r="J92" s="35"/>
      <c r="K92" s="36"/>
      <c r="L92" s="32" t="str">
        <f aca="false">IF(B92="","",IFERROR(1/(1/SUMPRODUCT(MAX((Seguimientos!$B$5:$B$1004=B92)*Seguimientos!$A$5:$A$1004))),""))</f>
        <v/>
      </c>
      <c r="M92" s="33" t="str">
        <f aca="false">IF(B92="","",COUNTIF(Oportunidades!$B$5:$B$1004,B92))</f>
        <v/>
      </c>
      <c r="N92" s="34" t="str">
        <f aca="false">IF(B92="","",SUMIFS(Oportunidades!$E$5:$E$1004,Oportunidades!$B$5:$B$1004,B92,Oportunidades!$D$5:$D$1004,"5. Ganada"))</f>
        <v/>
      </c>
      <c r="O92" s="35"/>
    </row>
    <row r="93" customFormat="false" ht="15" hidden="false" customHeight="false" outlineLevel="0" collapsed="false">
      <c r="A93" s="29" t="str">
        <f aca="false">IF(B93="","","C-"&amp;TEXT(ROW()-4,"000"))</f>
        <v/>
      </c>
      <c r="B93" s="35"/>
      <c r="C93" s="35"/>
      <c r="D93" s="35"/>
      <c r="E93" s="35"/>
      <c r="F93" s="35"/>
      <c r="G93" s="35"/>
      <c r="H93" s="35"/>
      <c r="I93" s="35"/>
      <c r="J93" s="35"/>
      <c r="K93" s="36"/>
      <c r="L93" s="32" t="str">
        <f aca="false">IF(B93="","",IFERROR(1/(1/SUMPRODUCT(MAX((Seguimientos!$B$5:$B$1004=B93)*Seguimientos!$A$5:$A$1004))),""))</f>
        <v/>
      </c>
      <c r="M93" s="33" t="str">
        <f aca="false">IF(B93="","",COUNTIF(Oportunidades!$B$5:$B$1004,B93))</f>
        <v/>
      </c>
      <c r="N93" s="34" t="str">
        <f aca="false">IF(B93="","",SUMIFS(Oportunidades!$E$5:$E$1004,Oportunidades!$B$5:$B$1004,B93,Oportunidades!$D$5:$D$1004,"5. Ganada"))</f>
        <v/>
      </c>
      <c r="O93" s="35"/>
    </row>
    <row r="94" customFormat="false" ht="15" hidden="false" customHeight="false" outlineLevel="0" collapsed="false">
      <c r="A94" s="29" t="str">
        <f aca="false">IF(B94="","","C-"&amp;TEXT(ROW()-4,"000"))</f>
        <v/>
      </c>
      <c r="B94" s="35"/>
      <c r="C94" s="35"/>
      <c r="D94" s="35"/>
      <c r="E94" s="35"/>
      <c r="F94" s="35"/>
      <c r="G94" s="35"/>
      <c r="H94" s="35"/>
      <c r="I94" s="35"/>
      <c r="J94" s="35"/>
      <c r="K94" s="36"/>
      <c r="L94" s="32" t="str">
        <f aca="false">IF(B94="","",IFERROR(1/(1/SUMPRODUCT(MAX((Seguimientos!$B$5:$B$1004=B94)*Seguimientos!$A$5:$A$1004))),""))</f>
        <v/>
      </c>
      <c r="M94" s="33" t="str">
        <f aca="false">IF(B94="","",COUNTIF(Oportunidades!$B$5:$B$1004,B94))</f>
        <v/>
      </c>
      <c r="N94" s="34" t="str">
        <f aca="false">IF(B94="","",SUMIFS(Oportunidades!$E$5:$E$1004,Oportunidades!$B$5:$B$1004,B94,Oportunidades!$D$5:$D$1004,"5. Ganada"))</f>
        <v/>
      </c>
      <c r="O94" s="35"/>
    </row>
    <row r="95" customFormat="false" ht="15" hidden="false" customHeight="false" outlineLevel="0" collapsed="false">
      <c r="A95" s="29" t="str">
        <f aca="false">IF(B95="","","C-"&amp;TEXT(ROW()-4,"000"))</f>
        <v/>
      </c>
      <c r="B95" s="35"/>
      <c r="C95" s="35"/>
      <c r="D95" s="35"/>
      <c r="E95" s="35"/>
      <c r="F95" s="35"/>
      <c r="G95" s="35"/>
      <c r="H95" s="35"/>
      <c r="I95" s="35"/>
      <c r="J95" s="35"/>
      <c r="K95" s="36"/>
      <c r="L95" s="32" t="str">
        <f aca="false">IF(B95="","",IFERROR(1/(1/SUMPRODUCT(MAX((Seguimientos!$B$5:$B$1004=B95)*Seguimientos!$A$5:$A$1004))),""))</f>
        <v/>
      </c>
      <c r="M95" s="33" t="str">
        <f aca="false">IF(B95="","",COUNTIF(Oportunidades!$B$5:$B$1004,B95))</f>
        <v/>
      </c>
      <c r="N95" s="34" t="str">
        <f aca="false">IF(B95="","",SUMIFS(Oportunidades!$E$5:$E$1004,Oportunidades!$B$5:$B$1004,B95,Oportunidades!$D$5:$D$1004,"5. Ganada"))</f>
        <v/>
      </c>
      <c r="O95" s="35"/>
    </row>
    <row r="96" customFormat="false" ht="15" hidden="false" customHeight="false" outlineLevel="0" collapsed="false">
      <c r="A96" s="29" t="str">
        <f aca="false">IF(B96="","","C-"&amp;TEXT(ROW()-4,"000"))</f>
        <v/>
      </c>
      <c r="B96" s="35"/>
      <c r="C96" s="35"/>
      <c r="D96" s="35"/>
      <c r="E96" s="35"/>
      <c r="F96" s="35"/>
      <c r="G96" s="35"/>
      <c r="H96" s="35"/>
      <c r="I96" s="35"/>
      <c r="J96" s="35"/>
      <c r="K96" s="36"/>
      <c r="L96" s="32" t="str">
        <f aca="false">IF(B96="","",IFERROR(1/(1/SUMPRODUCT(MAX((Seguimientos!$B$5:$B$1004=B96)*Seguimientos!$A$5:$A$1004))),""))</f>
        <v/>
      </c>
      <c r="M96" s="33" t="str">
        <f aca="false">IF(B96="","",COUNTIF(Oportunidades!$B$5:$B$1004,B96))</f>
        <v/>
      </c>
      <c r="N96" s="34" t="str">
        <f aca="false">IF(B96="","",SUMIFS(Oportunidades!$E$5:$E$1004,Oportunidades!$B$5:$B$1004,B96,Oportunidades!$D$5:$D$1004,"5. Ganada"))</f>
        <v/>
      </c>
      <c r="O96" s="35"/>
    </row>
    <row r="97" customFormat="false" ht="15" hidden="false" customHeight="false" outlineLevel="0" collapsed="false">
      <c r="A97" s="29" t="str">
        <f aca="false">IF(B97="","","C-"&amp;TEXT(ROW()-4,"000"))</f>
        <v/>
      </c>
      <c r="B97" s="35"/>
      <c r="C97" s="35"/>
      <c r="D97" s="35"/>
      <c r="E97" s="35"/>
      <c r="F97" s="35"/>
      <c r="G97" s="35"/>
      <c r="H97" s="35"/>
      <c r="I97" s="35"/>
      <c r="J97" s="35"/>
      <c r="K97" s="36"/>
      <c r="L97" s="32" t="str">
        <f aca="false">IF(B97="","",IFERROR(1/(1/SUMPRODUCT(MAX((Seguimientos!$B$5:$B$1004=B97)*Seguimientos!$A$5:$A$1004))),""))</f>
        <v/>
      </c>
      <c r="M97" s="33" t="str">
        <f aca="false">IF(B97="","",COUNTIF(Oportunidades!$B$5:$B$1004,B97))</f>
        <v/>
      </c>
      <c r="N97" s="34" t="str">
        <f aca="false">IF(B97="","",SUMIFS(Oportunidades!$E$5:$E$1004,Oportunidades!$B$5:$B$1004,B97,Oportunidades!$D$5:$D$1004,"5. Ganada"))</f>
        <v/>
      </c>
      <c r="O97" s="35"/>
    </row>
    <row r="98" customFormat="false" ht="15" hidden="false" customHeight="false" outlineLevel="0" collapsed="false">
      <c r="A98" s="29" t="str">
        <f aca="false">IF(B98="","","C-"&amp;TEXT(ROW()-4,"000"))</f>
        <v/>
      </c>
      <c r="B98" s="35"/>
      <c r="C98" s="35"/>
      <c r="D98" s="35"/>
      <c r="E98" s="35"/>
      <c r="F98" s="35"/>
      <c r="G98" s="35"/>
      <c r="H98" s="35"/>
      <c r="I98" s="35"/>
      <c r="J98" s="35"/>
      <c r="K98" s="36"/>
      <c r="L98" s="32" t="str">
        <f aca="false">IF(B98="","",IFERROR(1/(1/SUMPRODUCT(MAX((Seguimientos!$B$5:$B$1004=B98)*Seguimientos!$A$5:$A$1004))),""))</f>
        <v/>
      </c>
      <c r="M98" s="33" t="str">
        <f aca="false">IF(B98="","",COUNTIF(Oportunidades!$B$5:$B$1004,B98))</f>
        <v/>
      </c>
      <c r="N98" s="34" t="str">
        <f aca="false">IF(B98="","",SUMIFS(Oportunidades!$E$5:$E$1004,Oportunidades!$B$5:$B$1004,B98,Oportunidades!$D$5:$D$1004,"5. Ganada"))</f>
        <v/>
      </c>
      <c r="O98" s="35"/>
    </row>
    <row r="99" customFormat="false" ht="15" hidden="false" customHeight="false" outlineLevel="0" collapsed="false">
      <c r="A99" s="29" t="str">
        <f aca="false">IF(B99="","","C-"&amp;TEXT(ROW()-4,"000"))</f>
        <v/>
      </c>
      <c r="B99" s="35"/>
      <c r="C99" s="35"/>
      <c r="D99" s="35"/>
      <c r="E99" s="35"/>
      <c r="F99" s="35"/>
      <c r="G99" s="35"/>
      <c r="H99" s="35"/>
      <c r="I99" s="35"/>
      <c r="J99" s="35"/>
      <c r="K99" s="36"/>
      <c r="L99" s="32" t="str">
        <f aca="false">IF(B99="","",IFERROR(1/(1/SUMPRODUCT(MAX((Seguimientos!$B$5:$B$1004=B99)*Seguimientos!$A$5:$A$1004))),""))</f>
        <v/>
      </c>
      <c r="M99" s="33" t="str">
        <f aca="false">IF(B99="","",COUNTIF(Oportunidades!$B$5:$B$1004,B99))</f>
        <v/>
      </c>
      <c r="N99" s="34" t="str">
        <f aca="false">IF(B99="","",SUMIFS(Oportunidades!$E$5:$E$1004,Oportunidades!$B$5:$B$1004,B99,Oportunidades!$D$5:$D$1004,"5. Ganada"))</f>
        <v/>
      </c>
      <c r="O99" s="35"/>
    </row>
    <row r="100" customFormat="false" ht="15" hidden="false" customHeight="false" outlineLevel="0" collapsed="false">
      <c r="A100" s="29" t="str">
        <f aca="false">IF(B100="","","C-"&amp;TEXT(ROW()-4,"000"))</f>
        <v/>
      </c>
      <c r="B100" s="35"/>
      <c r="C100" s="35"/>
      <c r="D100" s="35"/>
      <c r="E100" s="35"/>
      <c r="F100" s="35"/>
      <c r="G100" s="35"/>
      <c r="H100" s="35"/>
      <c r="I100" s="35"/>
      <c r="J100" s="35"/>
      <c r="K100" s="36"/>
      <c r="L100" s="32" t="str">
        <f aca="false">IF(B100="","",IFERROR(1/(1/SUMPRODUCT(MAX((Seguimientos!$B$5:$B$1004=B100)*Seguimientos!$A$5:$A$1004))),""))</f>
        <v/>
      </c>
      <c r="M100" s="33" t="str">
        <f aca="false">IF(B100="","",COUNTIF(Oportunidades!$B$5:$B$1004,B100))</f>
        <v/>
      </c>
      <c r="N100" s="34" t="str">
        <f aca="false">IF(B100="","",SUMIFS(Oportunidades!$E$5:$E$1004,Oportunidades!$B$5:$B$1004,B100,Oportunidades!$D$5:$D$1004,"5. Ganada"))</f>
        <v/>
      </c>
      <c r="O100" s="35"/>
    </row>
    <row r="101" customFormat="false" ht="15" hidden="false" customHeight="false" outlineLevel="0" collapsed="false">
      <c r="A101" s="29" t="str">
        <f aca="false">IF(B101="","","C-"&amp;TEXT(ROW()-4,"000"))</f>
        <v/>
      </c>
      <c r="B101" s="35"/>
      <c r="C101" s="35"/>
      <c r="D101" s="35"/>
      <c r="E101" s="35"/>
      <c r="F101" s="35"/>
      <c r="G101" s="35"/>
      <c r="H101" s="35"/>
      <c r="I101" s="35"/>
      <c r="J101" s="35"/>
      <c r="K101" s="36"/>
      <c r="L101" s="32" t="str">
        <f aca="false">IF(B101="","",IFERROR(1/(1/SUMPRODUCT(MAX((Seguimientos!$B$5:$B$1004=B101)*Seguimientos!$A$5:$A$1004))),""))</f>
        <v/>
      </c>
      <c r="M101" s="33" t="str">
        <f aca="false">IF(B101="","",COUNTIF(Oportunidades!$B$5:$B$1004,B101))</f>
        <v/>
      </c>
      <c r="N101" s="34" t="str">
        <f aca="false">IF(B101="","",SUMIFS(Oportunidades!$E$5:$E$1004,Oportunidades!$B$5:$B$1004,B101,Oportunidades!$D$5:$D$1004,"5. Ganada"))</f>
        <v/>
      </c>
      <c r="O101" s="35"/>
    </row>
    <row r="102" customFormat="false" ht="15" hidden="false" customHeight="false" outlineLevel="0" collapsed="false">
      <c r="A102" s="29" t="str">
        <f aca="false">IF(B102="","","C-"&amp;TEXT(ROW()-4,"000"))</f>
        <v/>
      </c>
      <c r="B102" s="35"/>
      <c r="C102" s="35"/>
      <c r="D102" s="35"/>
      <c r="E102" s="35"/>
      <c r="F102" s="35"/>
      <c r="G102" s="35"/>
      <c r="H102" s="35"/>
      <c r="I102" s="35"/>
      <c r="J102" s="35"/>
      <c r="K102" s="36"/>
      <c r="L102" s="32" t="str">
        <f aca="false">IF(B102="","",IFERROR(1/(1/SUMPRODUCT(MAX((Seguimientos!$B$5:$B$1004=B102)*Seguimientos!$A$5:$A$1004))),""))</f>
        <v/>
      </c>
      <c r="M102" s="33" t="str">
        <f aca="false">IF(B102="","",COUNTIF(Oportunidades!$B$5:$B$1004,B102))</f>
        <v/>
      </c>
      <c r="N102" s="34" t="str">
        <f aca="false">IF(B102="","",SUMIFS(Oportunidades!$E$5:$E$1004,Oportunidades!$B$5:$B$1004,B102,Oportunidades!$D$5:$D$1004,"5. Ganada"))</f>
        <v/>
      </c>
      <c r="O102" s="35"/>
    </row>
    <row r="103" customFormat="false" ht="15" hidden="false" customHeight="false" outlineLevel="0" collapsed="false">
      <c r="A103" s="29" t="str">
        <f aca="false">IF(B103="","","C-"&amp;TEXT(ROW()-4,"000"))</f>
        <v/>
      </c>
      <c r="B103" s="35"/>
      <c r="C103" s="35"/>
      <c r="D103" s="35"/>
      <c r="E103" s="35"/>
      <c r="F103" s="35"/>
      <c r="G103" s="35"/>
      <c r="H103" s="35"/>
      <c r="I103" s="35"/>
      <c r="J103" s="35"/>
      <c r="K103" s="36"/>
      <c r="L103" s="32" t="str">
        <f aca="false">IF(B103="","",IFERROR(1/(1/SUMPRODUCT(MAX((Seguimientos!$B$5:$B$1004=B103)*Seguimientos!$A$5:$A$1004))),""))</f>
        <v/>
      </c>
      <c r="M103" s="33" t="str">
        <f aca="false">IF(B103="","",COUNTIF(Oportunidades!$B$5:$B$1004,B103))</f>
        <v/>
      </c>
      <c r="N103" s="34" t="str">
        <f aca="false">IF(B103="","",SUMIFS(Oportunidades!$E$5:$E$1004,Oportunidades!$B$5:$B$1004,B103,Oportunidades!$D$5:$D$1004,"5. Ganada"))</f>
        <v/>
      </c>
      <c r="O103" s="35"/>
    </row>
    <row r="104" customFormat="false" ht="15" hidden="false" customHeight="false" outlineLevel="0" collapsed="false">
      <c r="A104" s="29" t="str">
        <f aca="false">IF(B104="","","C-"&amp;TEXT(ROW()-4,"000"))</f>
        <v/>
      </c>
      <c r="B104" s="35"/>
      <c r="C104" s="35"/>
      <c r="D104" s="35"/>
      <c r="E104" s="35"/>
      <c r="F104" s="35"/>
      <c r="G104" s="35"/>
      <c r="H104" s="35"/>
      <c r="I104" s="35"/>
      <c r="J104" s="35"/>
      <c r="K104" s="36"/>
      <c r="L104" s="32" t="str">
        <f aca="false">IF(B104="","",IFERROR(1/(1/SUMPRODUCT(MAX((Seguimientos!$B$5:$B$1004=B104)*Seguimientos!$A$5:$A$1004))),""))</f>
        <v/>
      </c>
      <c r="M104" s="33" t="str">
        <f aca="false">IF(B104="","",COUNTIF(Oportunidades!$B$5:$B$1004,B104))</f>
        <v/>
      </c>
      <c r="N104" s="34" t="str">
        <f aca="false">IF(B104="","",SUMIFS(Oportunidades!$E$5:$E$1004,Oportunidades!$B$5:$B$1004,B104,Oportunidades!$D$5:$D$1004,"5. Ganada"))</f>
        <v/>
      </c>
      <c r="O104" s="35"/>
    </row>
    <row r="105" customFormat="false" ht="15" hidden="false" customHeight="false" outlineLevel="0" collapsed="false">
      <c r="A105" s="29" t="str">
        <f aca="false">IF(B105="","","C-"&amp;TEXT(ROW()-4,"000"))</f>
        <v/>
      </c>
      <c r="B105" s="35"/>
      <c r="C105" s="35"/>
      <c r="D105" s="35"/>
      <c r="E105" s="35"/>
      <c r="F105" s="35"/>
      <c r="G105" s="35"/>
      <c r="H105" s="35"/>
      <c r="I105" s="35"/>
      <c r="J105" s="35"/>
      <c r="K105" s="36"/>
      <c r="L105" s="32" t="str">
        <f aca="false">IF(B105="","",IFERROR(1/(1/SUMPRODUCT(MAX((Seguimientos!$B$5:$B$1004=B105)*Seguimientos!$A$5:$A$1004))),""))</f>
        <v/>
      </c>
      <c r="M105" s="33" t="str">
        <f aca="false">IF(B105="","",COUNTIF(Oportunidades!$B$5:$B$1004,B105))</f>
        <v/>
      </c>
      <c r="N105" s="34" t="str">
        <f aca="false">IF(B105="","",SUMIFS(Oportunidades!$E$5:$E$1004,Oportunidades!$B$5:$B$1004,B105,Oportunidades!$D$5:$D$1004,"5. Ganada"))</f>
        <v/>
      </c>
      <c r="O105" s="35"/>
    </row>
    <row r="106" customFormat="false" ht="15" hidden="false" customHeight="false" outlineLevel="0" collapsed="false">
      <c r="A106" s="29" t="str">
        <f aca="false">IF(B106="","","C-"&amp;TEXT(ROW()-4,"000"))</f>
        <v/>
      </c>
      <c r="B106" s="35"/>
      <c r="C106" s="35"/>
      <c r="D106" s="35"/>
      <c r="E106" s="35"/>
      <c r="F106" s="35"/>
      <c r="G106" s="35"/>
      <c r="H106" s="35"/>
      <c r="I106" s="35"/>
      <c r="J106" s="35"/>
      <c r="K106" s="36"/>
      <c r="L106" s="32" t="str">
        <f aca="false">IF(B106="","",IFERROR(1/(1/SUMPRODUCT(MAX((Seguimientos!$B$5:$B$1004=B106)*Seguimientos!$A$5:$A$1004))),""))</f>
        <v/>
      </c>
      <c r="M106" s="33" t="str">
        <f aca="false">IF(B106="","",COUNTIF(Oportunidades!$B$5:$B$1004,B106))</f>
        <v/>
      </c>
      <c r="N106" s="34" t="str">
        <f aca="false">IF(B106="","",SUMIFS(Oportunidades!$E$5:$E$1004,Oportunidades!$B$5:$B$1004,B106,Oportunidades!$D$5:$D$1004,"5. Ganada"))</f>
        <v/>
      </c>
      <c r="O106" s="35"/>
    </row>
    <row r="107" customFormat="false" ht="15" hidden="false" customHeight="false" outlineLevel="0" collapsed="false">
      <c r="A107" s="29" t="str">
        <f aca="false">IF(B107="","","C-"&amp;TEXT(ROW()-4,"000"))</f>
        <v/>
      </c>
      <c r="B107" s="35"/>
      <c r="C107" s="35"/>
      <c r="D107" s="35"/>
      <c r="E107" s="35"/>
      <c r="F107" s="35"/>
      <c r="G107" s="35"/>
      <c r="H107" s="35"/>
      <c r="I107" s="35"/>
      <c r="J107" s="35"/>
      <c r="K107" s="36"/>
      <c r="L107" s="32" t="str">
        <f aca="false">IF(B107="","",IFERROR(1/(1/SUMPRODUCT(MAX((Seguimientos!$B$5:$B$1004=B107)*Seguimientos!$A$5:$A$1004))),""))</f>
        <v/>
      </c>
      <c r="M107" s="33" t="str">
        <f aca="false">IF(B107="","",COUNTIF(Oportunidades!$B$5:$B$1004,B107))</f>
        <v/>
      </c>
      <c r="N107" s="34" t="str">
        <f aca="false">IF(B107="","",SUMIFS(Oportunidades!$E$5:$E$1004,Oportunidades!$B$5:$B$1004,B107,Oportunidades!$D$5:$D$1004,"5. Ganada"))</f>
        <v/>
      </c>
      <c r="O107" s="35"/>
    </row>
    <row r="108" customFormat="false" ht="15" hidden="false" customHeight="false" outlineLevel="0" collapsed="false">
      <c r="A108" s="29" t="str">
        <f aca="false">IF(B108="","","C-"&amp;TEXT(ROW()-4,"000"))</f>
        <v/>
      </c>
      <c r="B108" s="35"/>
      <c r="C108" s="35"/>
      <c r="D108" s="35"/>
      <c r="E108" s="35"/>
      <c r="F108" s="35"/>
      <c r="G108" s="35"/>
      <c r="H108" s="35"/>
      <c r="I108" s="35"/>
      <c r="J108" s="35"/>
      <c r="K108" s="36"/>
      <c r="L108" s="32" t="str">
        <f aca="false">IF(B108="","",IFERROR(1/(1/SUMPRODUCT(MAX((Seguimientos!$B$5:$B$1004=B108)*Seguimientos!$A$5:$A$1004))),""))</f>
        <v/>
      </c>
      <c r="M108" s="33" t="str">
        <f aca="false">IF(B108="","",COUNTIF(Oportunidades!$B$5:$B$1004,B108))</f>
        <v/>
      </c>
      <c r="N108" s="34" t="str">
        <f aca="false">IF(B108="","",SUMIFS(Oportunidades!$E$5:$E$1004,Oportunidades!$B$5:$B$1004,B108,Oportunidades!$D$5:$D$1004,"5. Ganada"))</f>
        <v/>
      </c>
      <c r="O108" s="35"/>
    </row>
    <row r="109" customFormat="false" ht="15" hidden="false" customHeight="false" outlineLevel="0" collapsed="false">
      <c r="A109" s="29" t="str">
        <f aca="false">IF(B109="","","C-"&amp;TEXT(ROW()-4,"000"))</f>
        <v/>
      </c>
      <c r="B109" s="35"/>
      <c r="C109" s="35"/>
      <c r="D109" s="35"/>
      <c r="E109" s="35"/>
      <c r="F109" s="35"/>
      <c r="G109" s="35"/>
      <c r="H109" s="35"/>
      <c r="I109" s="35"/>
      <c r="J109" s="35"/>
      <c r="K109" s="36"/>
      <c r="L109" s="32" t="str">
        <f aca="false">IF(B109="","",IFERROR(1/(1/SUMPRODUCT(MAX((Seguimientos!$B$5:$B$1004=B109)*Seguimientos!$A$5:$A$1004))),""))</f>
        <v/>
      </c>
      <c r="M109" s="33" t="str">
        <f aca="false">IF(B109="","",COUNTIF(Oportunidades!$B$5:$B$1004,B109))</f>
        <v/>
      </c>
      <c r="N109" s="34" t="str">
        <f aca="false">IF(B109="","",SUMIFS(Oportunidades!$E$5:$E$1004,Oportunidades!$B$5:$B$1004,B109,Oportunidades!$D$5:$D$1004,"5. Ganada"))</f>
        <v/>
      </c>
      <c r="O109" s="35"/>
    </row>
    <row r="110" customFormat="false" ht="15" hidden="false" customHeight="false" outlineLevel="0" collapsed="false">
      <c r="A110" s="29" t="str">
        <f aca="false">IF(B110="","","C-"&amp;TEXT(ROW()-4,"000"))</f>
        <v/>
      </c>
      <c r="B110" s="35"/>
      <c r="C110" s="35"/>
      <c r="D110" s="35"/>
      <c r="E110" s="35"/>
      <c r="F110" s="35"/>
      <c r="G110" s="35"/>
      <c r="H110" s="35"/>
      <c r="I110" s="35"/>
      <c r="J110" s="35"/>
      <c r="K110" s="36"/>
      <c r="L110" s="32" t="str">
        <f aca="false">IF(B110="","",IFERROR(1/(1/SUMPRODUCT(MAX((Seguimientos!$B$5:$B$1004=B110)*Seguimientos!$A$5:$A$1004))),""))</f>
        <v/>
      </c>
      <c r="M110" s="33" t="str">
        <f aca="false">IF(B110="","",COUNTIF(Oportunidades!$B$5:$B$1004,B110))</f>
        <v/>
      </c>
      <c r="N110" s="34" t="str">
        <f aca="false">IF(B110="","",SUMIFS(Oportunidades!$E$5:$E$1004,Oportunidades!$B$5:$B$1004,B110,Oportunidades!$D$5:$D$1004,"5. Ganada"))</f>
        <v/>
      </c>
      <c r="O110" s="35"/>
    </row>
    <row r="111" customFormat="false" ht="15" hidden="false" customHeight="false" outlineLevel="0" collapsed="false">
      <c r="A111" s="29" t="str">
        <f aca="false">IF(B111="","","C-"&amp;TEXT(ROW()-4,"000"))</f>
        <v/>
      </c>
      <c r="B111" s="35"/>
      <c r="C111" s="35"/>
      <c r="D111" s="35"/>
      <c r="E111" s="35"/>
      <c r="F111" s="35"/>
      <c r="G111" s="35"/>
      <c r="H111" s="35"/>
      <c r="I111" s="35"/>
      <c r="J111" s="35"/>
      <c r="K111" s="36"/>
      <c r="L111" s="32" t="str">
        <f aca="false">IF(B111="","",IFERROR(1/(1/SUMPRODUCT(MAX((Seguimientos!$B$5:$B$1004=B111)*Seguimientos!$A$5:$A$1004))),""))</f>
        <v/>
      </c>
      <c r="M111" s="33" t="str">
        <f aca="false">IF(B111="","",COUNTIF(Oportunidades!$B$5:$B$1004,B111))</f>
        <v/>
      </c>
      <c r="N111" s="34" t="str">
        <f aca="false">IF(B111="","",SUMIFS(Oportunidades!$E$5:$E$1004,Oportunidades!$B$5:$B$1004,B111,Oportunidades!$D$5:$D$1004,"5. Ganada"))</f>
        <v/>
      </c>
      <c r="O111" s="35"/>
    </row>
    <row r="112" customFormat="false" ht="15" hidden="false" customHeight="false" outlineLevel="0" collapsed="false">
      <c r="A112" s="29" t="str">
        <f aca="false">IF(B112="","","C-"&amp;TEXT(ROW()-4,"000"))</f>
        <v/>
      </c>
      <c r="B112" s="35"/>
      <c r="C112" s="35"/>
      <c r="D112" s="35"/>
      <c r="E112" s="35"/>
      <c r="F112" s="35"/>
      <c r="G112" s="35"/>
      <c r="H112" s="35"/>
      <c r="I112" s="35"/>
      <c r="J112" s="35"/>
      <c r="K112" s="36"/>
      <c r="L112" s="32" t="str">
        <f aca="false">IF(B112="","",IFERROR(1/(1/SUMPRODUCT(MAX((Seguimientos!$B$5:$B$1004=B112)*Seguimientos!$A$5:$A$1004))),""))</f>
        <v/>
      </c>
      <c r="M112" s="33" t="str">
        <f aca="false">IF(B112="","",COUNTIF(Oportunidades!$B$5:$B$1004,B112))</f>
        <v/>
      </c>
      <c r="N112" s="34" t="str">
        <f aca="false">IF(B112="","",SUMIFS(Oportunidades!$E$5:$E$1004,Oportunidades!$B$5:$B$1004,B112,Oportunidades!$D$5:$D$1004,"5. Ganada"))</f>
        <v/>
      </c>
      <c r="O112" s="35"/>
    </row>
    <row r="113" customFormat="false" ht="15" hidden="false" customHeight="false" outlineLevel="0" collapsed="false">
      <c r="A113" s="29" t="str">
        <f aca="false">IF(B113="","","C-"&amp;TEXT(ROW()-4,"000"))</f>
        <v/>
      </c>
      <c r="B113" s="35"/>
      <c r="C113" s="35"/>
      <c r="D113" s="35"/>
      <c r="E113" s="35"/>
      <c r="F113" s="35"/>
      <c r="G113" s="35"/>
      <c r="H113" s="35"/>
      <c r="I113" s="35"/>
      <c r="J113" s="35"/>
      <c r="K113" s="36"/>
      <c r="L113" s="32" t="str">
        <f aca="false">IF(B113="","",IFERROR(1/(1/SUMPRODUCT(MAX((Seguimientos!$B$5:$B$1004=B113)*Seguimientos!$A$5:$A$1004))),""))</f>
        <v/>
      </c>
      <c r="M113" s="33" t="str">
        <f aca="false">IF(B113="","",COUNTIF(Oportunidades!$B$5:$B$1004,B113))</f>
        <v/>
      </c>
      <c r="N113" s="34" t="str">
        <f aca="false">IF(B113="","",SUMIFS(Oportunidades!$E$5:$E$1004,Oportunidades!$B$5:$B$1004,B113,Oportunidades!$D$5:$D$1004,"5. Ganada"))</f>
        <v/>
      </c>
      <c r="O113" s="35"/>
    </row>
    <row r="114" customFormat="false" ht="15" hidden="false" customHeight="false" outlineLevel="0" collapsed="false">
      <c r="A114" s="29" t="str">
        <f aca="false">IF(B114="","","C-"&amp;TEXT(ROW()-4,"000"))</f>
        <v/>
      </c>
      <c r="B114" s="35"/>
      <c r="C114" s="35"/>
      <c r="D114" s="35"/>
      <c r="E114" s="35"/>
      <c r="F114" s="35"/>
      <c r="G114" s="35"/>
      <c r="H114" s="35"/>
      <c r="I114" s="35"/>
      <c r="J114" s="35"/>
      <c r="K114" s="36"/>
      <c r="L114" s="32" t="str">
        <f aca="false">IF(B114="","",IFERROR(1/(1/SUMPRODUCT(MAX((Seguimientos!$B$5:$B$1004=B114)*Seguimientos!$A$5:$A$1004))),""))</f>
        <v/>
      </c>
      <c r="M114" s="33" t="str">
        <f aca="false">IF(B114="","",COUNTIF(Oportunidades!$B$5:$B$1004,B114))</f>
        <v/>
      </c>
      <c r="N114" s="34" t="str">
        <f aca="false">IF(B114="","",SUMIFS(Oportunidades!$E$5:$E$1004,Oportunidades!$B$5:$B$1004,B114,Oportunidades!$D$5:$D$1004,"5. Ganada"))</f>
        <v/>
      </c>
      <c r="O114" s="35"/>
    </row>
    <row r="115" customFormat="false" ht="15" hidden="false" customHeight="false" outlineLevel="0" collapsed="false">
      <c r="A115" s="29" t="str">
        <f aca="false">IF(B115="","","C-"&amp;TEXT(ROW()-4,"000"))</f>
        <v/>
      </c>
      <c r="B115" s="35"/>
      <c r="C115" s="35"/>
      <c r="D115" s="35"/>
      <c r="E115" s="35"/>
      <c r="F115" s="35"/>
      <c r="G115" s="35"/>
      <c r="H115" s="35"/>
      <c r="I115" s="35"/>
      <c r="J115" s="35"/>
      <c r="K115" s="36"/>
      <c r="L115" s="32" t="str">
        <f aca="false">IF(B115="","",IFERROR(1/(1/SUMPRODUCT(MAX((Seguimientos!$B$5:$B$1004=B115)*Seguimientos!$A$5:$A$1004))),""))</f>
        <v/>
      </c>
      <c r="M115" s="33" t="str">
        <f aca="false">IF(B115="","",COUNTIF(Oportunidades!$B$5:$B$1004,B115))</f>
        <v/>
      </c>
      <c r="N115" s="34" t="str">
        <f aca="false">IF(B115="","",SUMIFS(Oportunidades!$E$5:$E$1004,Oportunidades!$B$5:$B$1004,B115,Oportunidades!$D$5:$D$1004,"5. Ganada"))</f>
        <v/>
      </c>
      <c r="O115" s="35"/>
    </row>
    <row r="116" customFormat="false" ht="15" hidden="false" customHeight="false" outlineLevel="0" collapsed="false">
      <c r="A116" s="29" t="str">
        <f aca="false">IF(B116="","","C-"&amp;TEXT(ROW()-4,"000"))</f>
        <v/>
      </c>
      <c r="B116" s="35"/>
      <c r="C116" s="35"/>
      <c r="D116" s="35"/>
      <c r="E116" s="35"/>
      <c r="F116" s="35"/>
      <c r="G116" s="35"/>
      <c r="H116" s="35"/>
      <c r="I116" s="35"/>
      <c r="J116" s="35"/>
      <c r="K116" s="36"/>
      <c r="L116" s="32" t="str">
        <f aca="false">IF(B116="","",IFERROR(1/(1/SUMPRODUCT(MAX((Seguimientos!$B$5:$B$1004=B116)*Seguimientos!$A$5:$A$1004))),""))</f>
        <v/>
      </c>
      <c r="M116" s="33" t="str">
        <f aca="false">IF(B116="","",COUNTIF(Oportunidades!$B$5:$B$1004,B116))</f>
        <v/>
      </c>
      <c r="N116" s="34" t="str">
        <f aca="false">IF(B116="","",SUMIFS(Oportunidades!$E$5:$E$1004,Oportunidades!$B$5:$B$1004,B116,Oportunidades!$D$5:$D$1004,"5. Ganada"))</f>
        <v/>
      </c>
      <c r="O116" s="35"/>
    </row>
    <row r="117" customFormat="false" ht="15" hidden="false" customHeight="false" outlineLevel="0" collapsed="false">
      <c r="A117" s="29" t="str">
        <f aca="false">IF(B117="","","C-"&amp;TEXT(ROW()-4,"000"))</f>
        <v/>
      </c>
      <c r="B117" s="35"/>
      <c r="C117" s="35"/>
      <c r="D117" s="35"/>
      <c r="E117" s="35"/>
      <c r="F117" s="35"/>
      <c r="G117" s="35"/>
      <c r="H117" s="35"/>
      <c r="I117" s="35"/>
      <c r="J117" s="35"/>
      <c r="K117" s="36"/>
      <c r="L117" s="32" t="str">
        <f aca="false">IF(B117="","",IFERROR(1/(1/SUMPRODUCT(MAX((Seguimientos!$B$5:$B$1004=B117)*Seguimientos!$A$5:$A$1004))),""))</f>
        <v/>
      </c>
      <c r="M117" s="33" t="str">
        <f aca="false">IF(B117="","",COUNTIF(Oportunidades!$B$5:$B$1004,B117))</f>
        <v/>
      </c>
      <c r="N117" s="34" t="str">
        <f aca="false">IF(B117="","",SUMIFS(Oportunidades!$E$5:$E$1004,Oportunidades!$B$5:$B$1004,B117,Oportunidades!$D$5:$D$1004,"5. Ganada"))</f>
        <v/>
      </c>
      <c r="O117" s="35"/>
    </row>
    <row r="118" customFormat="false" ht="15" hidden="false" customHeight="false" outlineLevel="0" collapsed="false">
      <c r="A118" s="29" t="str">
        <f aca="false">IF(B118="","","C-"&amp;TEXT(ROW()-4,"000"))</f>
        <v/>
      </c>
      <c r="B118" s="35"/>
      <c r="C118" s="35"/>
      <c r="D118" s="35"/>
      <c r="E118" s="35"/>
      <c r="F118" s="35"/>
      <c r="G118" s="35"/>
      <c r="H118" s="35"/>
      <c r="I118" s="35"/>
      <c r="J118" s="35"/>
      <c r="K118" s="36"/>
      <c r="L118" s="32" t="str">
        <f aca="false">IF(B118="","",IFERROR(1/(1/SUMPRODUCT(MAX((Seguimientos!$B$5:$B$1004=B118)*Seguimientos!$A$5:$A$1004))),""))</f>
        <v/>
      </c>
      <c r="M118" s="33" t="str">
        <f aca="false">IF(B118="","",COUNTIF(Oportunidades!$B$5:$B$1004,B118))</f>
        <v/>
      </c>
      <c r="N118" s="34" t="str">
        <f aca="false">IF(B118="","",SUMIFS(Oportunidades!$E$5:$E$1004,Oportunidades!$B$5:$B$1004,B118,Oportunidades!$D$5:$D$1004,"5. Ganada"))</f>
        <v/>
      </c>
      <c r="O118" s="35"/>
    </row>
    <row r="119" customFormat="false" ht="15" hidden="false" customHeight="false" outlineLevel="0" collapsed="false">
      <c r="A119" s="29" t="str">
        <f aca="false">IF(B119="","","C-"&amp;TEXT(ROW()-4,"000"))</f>
        <v/>
      </c>
      <c r="B119" s="35"/>
      <c r="C119" s="35"/>
      <c r="D119" s="35"/>
      <c r="E119" s="35"/>
      <c r="F119" s="35"/>
      <c r="G119" s="35"/>
      <c r="H119" s="35"/>
      <c r="I119" s="35"/>
      <c r="J119" s="35"/>
      <c r="K119" s="36"/>
      <c r="L119" s="32" t="str">
        <f aca="false">IF(B119="","",IFERROR(1/(1/SUMPRODUCT(MAX((Seguimientos!$B$5:$B$1004=B119)*Seguimientos!$A$5:$A$1004))),""))</f>
        <v/>
      </c>
      <c r="M119" s="33" t="str">
        <f aca="false">IF(B119="","",COUNTIF(Oportunidades!$B$5:$B$1004,B119))</f>
        <v/>
      </c>
      <c r="N119" s="34" t="str">
        <f aca="false">IF(B119="","",SUMIFS(Oportunidades!$E$5:$E$1004,Oportunidades!$B$5:$B$1004,B119,Oportunidades!$D$5:$D$1004,"5. Ganada"))</f>
        <v/>
      </c>
      <c r="O119" s="35"/>
    </row>
    <row r="120" customFormat="false" ht="15" hidden="false" customHeight="false" outlineLevel="0" collapsed="false">
      <c r="A120" s="29" t="str">
        <f aca="false">IF(B120="","","C-"&amp;TEXT(ROW()-4,"000"))</f>
        <v/>
      </c>
      <c r="B120" s="35"/>
      <c r="C120" s="35"/>
      <c r="D120" s="35"/>
      <c r="E120" s="35"/>
      <c r="F120" s="35"/>
      <c r="G120" s="35"/>
      <c r="H120" s="35"/>
      <c r="I120" s="35"/>
      <c r="J120" s="35"/>
      <c r="K120" s="36"/>
      <c r="L120" s="32" t="str">
        <f aca="false">IF(B120="","",IFERROR(1/(1/SUMPRODUCT(MAX((Seguimientos!$B$5:$B$1004=B120)*Seguimientos!$A$5:$A$1004))),""))</f>
        <v/>
      </c>
      <c r="M120" s="33" t="str">
        <f aca="false">IF(B120="","",COUNTIF(Oportunidades!$B$5:$B$1004,B120))</f>
        <v/>
      </c>
      <c r="N120" s="34" t="str">
        <f aca="false">IF(B120="","",SUMIFS(Oportunidades!$E$5:$E$1004,Oportunidades!$B$5:$B$1004,B120,Oportunidades!$D$5:$D$1004,"5. Ganada"))</f>
        <v/>
      </c>
      <c r="O120" s="35"/>
    </row>
    <row r="121" customFormat="false" ht="15" hidden="false" customHeight="false" outlineLevel="0" collapsed="false">
      <c r="A121" s="29" t="str">
        <f aca="false">IF(B121="","","C-"&amp;TEXT(ROW()-4,"000"))</f>
        <v/>
      </c>
      <c r="B121" s="35"/>
      <c r="C121" s="35"/>
      <c r="D121" s="35"/>
      <c r="E121" s="35"/>
      <c r="F121" s="35"/>
      <c r="G121" s="35"/>
      <c r="H121" s="35"/>
      <c r="I121" s="35"/>
      <c r="J121" s="35"/>
      <c r="K121" s="36"/>
      <c r="L121" s="32" t="str">
        <f aca="false">IF(B121="","",IFERROR(1/(1/SUMPRODUCT(MAX((Seguimientos!$B$5:$B$1004=B121)*Seguimientos!$A$5:$A$1004))),""))</f>
        <v/>
      </c>
      <c r="M121" s="33" t="str">
        <f aca="false">IF(B121="","",COUNTIF(Oportunidades!$B$5:$B$1004,B121))</f>
        <v/>
      </c>
      <c r="N121" s="34" t="str">
        <f aca="false">IF(B121="","",SUMIFS(Oportunidades!$E$5:$E$1004,Oportunidades!$B$5:$B$1004,B121,Oportunidades!$D$5:$D$1004,"5. Ganada"))</f>
        <v/>
      </c>
      <c r="O121" s="35"/>
    </row>
    <row r="122" customFormat="false" ht="15" hidden="false" customHeight="false" outlineLevel="0" collapsed="false">
      <c r="A122" s="29" t="str">
        <f aca="false">IF(B122="","","C-"&amp;TEXT(ROW()-4,"000"))</f>
        <v/>
      </c>
      <c r="B122" s="35"/>
      <c r="C122" s="35"/>
      <c r="D122" s="35"/>
      <c r="E122" s="35"/>
      <c r="F122" s="35"/>
      <c r="G122" s="35"/>
      <c r="H122" s="35"/>
      <c r="I122" s="35"/>
      <c r="J122" s="35"/>
      <c r="K122" s="36"/>
      <c r="L122" s="32" t="str">
        <f aca="false">IF(B122="","",IFERROR(1/(1/SUMPRODUCT(MAX((Seguimientos!$B$5:$B$1004=B122)*Seguimientos!$A$5:$A$1004))),""))</f>
        <v/>
      </c>
      <c r="M122" s="33" t="str">
        <f aca="false">IF(B122="","",COUNTIF(Oportunidades!$B$5:$B$1004,B122))</f>
        <v/>
      </c>
      <c r="N122" s="34" t="str">
        <f aca="false">IF(B122="","",SUMIFS(Oportunidades!$E$5:$E$1004,Oportunidades!$B$5:$B$1004,B122,Oportunidades!$D$5:$D$1004,"5. Ganada"))</f>
        <v/>
      </c>
      <c r="O122" s="35"/>
    </row>
    <row r="123" customFormat="false" ht="15" hidden="false" customHeight="false" outlineLevel="0" collapsed="false">
      <c r="A123" s="29" t="str">
        <f aca="false">IF(B123="","","C-"&amp;TEXT(ROW()-4,"000"))</f>
        <v/>
      </c>
      <c r="B123" s="35"/>
      <c r="C123" s="35"/>
      <c r="D123" s="35"/>
      <c r="E123" s="35"/>
      <c r="F123" s="35"/>
      <c r="G123" s="35"/>
      <c r="H123" s="35"/>
      <c r="I123" s="35"/>
      <c r="J123" s="35"/>
      <c r="K123" s="36"/>
      <c r="L123" s="32" t="str">
        <f aca="false">IF(B123="","",IFERROR(1/(1/SUMPRODUCT(MAX((Seguimientos!$B$5:$B$1004=B123)*Seguimientos!$A$5:$A$1004))),""))</f>
        <v/>
      </c>
      <c r="M123" s="33" t="str">
        <f aca="false">IF(B123="","",COUNTIF(Oportunidades!$B$5:$B$1004,B123))</f>
        <v/>
      </c>
      <c r="N123" s="34" t="str">
        <f aca="false">IF(B123="","",SUMIFS(Oportunidades!$E$5:$E$1004,Oportunidades!$B$5:$B$1004,B123,Oportunidades!$D$5:$D$1004,"5. Ganada"))</f>
        <v/>
      </c>
      <c r="O123" s="35"/>
    </row>
    <row r="124" customFormat="false" ht="15" hidden="false" customHeight="false" outlineLevel="0" collapsed="false">
      <c r="A124" s="29" t="str">
        <f aca="false">IF(B124="","","C-"&amp;TEXT(ROW()-4,"000"))</f>
        <v/>
      </c>
      <c r="B124" s="35"/>
      <c r="C124" s="35"/>
      <c r="D124" s="35"/>
      <c r="E124" s="35"/>
      <c r="F124" s="35"/>
      <c r="G124" s="35"/>
      <c r="H124" s="35"/>
      <c r="I124" s="35"/>
      <c r="J124" s="35"/>
      <c r="K124" s="36"/>
      <c r="L124" s="32" t="str">
        <f aca="false">IF(B124="","",IFERROR(1/(1/SUMPRODUCT(MAX((Seguimientos!$B$5:$B$1004=B124)*Seguimientos!$A$5:$A$1004))),""))</f>
        <v/>
      </c>
      <c r="M124" s="33" t="str">
        <f aca="false">IF(B124="","",COUNTIF(Oportunidades!$B$5:$B$1004,B124))</f>
        <v/>
      </c>
      <c r="N124" s="34" t="str">
        <f aca="false">IF(B124="","",SUMIFS(Oportunidades!$E$5:$E$1004,Oportunidades!$B$5:$B$1004,B124,Oportunidades!$D$5:$D$1004,"5. Ganada"))</f>
        <v/>
      </c>
      <c r="O124" s="35"/>
    </row>
    <row r="125" customFormat="false" ht="15" hidden="false" customHeight="false" outlineLevel="0" collapsed="false">
      <c r="A125" s="29" t="str">
        <f aca="false">IF(B125="","","C-"&amp;TEXT(ROW()-4,"000"))</f>
        <v/>
      </c>
      <c r="B125" s="35"/>
      <c r="C125" s="35"/>
      <c r="D125" s="35"/>
      <c r="E125" s="35"/>
      <c r="F125" s="35"/>
      <c r="G125" s="35"/>
      <c r="H125" s="35"/>
      <c r="I125" s="35"/>
      <c r="J125" s="35"/>
      <c r="K125" s="36"/>
      <c r="L125" s="32" t="str">
        <f aca="false">IF(B125="","",IFERROR(1/(1/SUMPRODUCT(MAX((Seguimientos!$B$5:$B$1004=B125)*Seguimientos!$A$5:$A$1004))),""))</f>
        <v/>
      </c>
      <c r="M125" s="33" t="str">
        <f aca="false">IF(B125="","",COUNTIF(Oportunidades!$B$5:$B$1004,B125))</f>
        <v/>
      </c>
      <c r="N125" s="34" t="str">
        <f aca="false">IF(B125="","",SUMIFS(Oportunidades!$E$5:$E$1004,Oportunidades!$B$5:$B$1004,B125,Oportunidades!$D$5:$D$1004,"5. Ganada"))</f>
        <v/>
      </c>
      <c r="O125" s="35"/>
    </row>
    <row r="126" customFormat="false" ht="15" hidden="false" customHeight="false" outlineLevel="0" collapsed="false">
      <c r="A126" s="29" t="str">
        <f aca="false">IF(B126="","","C-"&amp;TEXT(ROW()-4,"000"))</f>
        <v/>
      </c>
      <c r="B126" s="35"/>
      <c r="C126" s="35"/>
      <c r="D126" s="35"/>
      <c r="E126" s="35"/>
      <c r="F126" s="35"/>
      <c r="G126" s="35"/>
      <c r="H126" s="35"/>
      <c r="I126" s="35"/>
      <c r="J126" s="35"/>
      <c r="K126" s="36"/>
      <c r="L126" s="32" t="str">
        <f aca="false">IF(B126="","",IFERROR(1/(1/SUMPRODUCT(MAX((Seguimientos!$B$5:$B$1004=B126)*Seguimientos!$A$5:$A$1004))),""))</f>
        <v/>
      </c>
      <c r="M126" s="33" t="str">
        <f aca="false">IF(B126="","",COUNTIF(Oportunidades!$B$5:$B$1004,B126))</f>
        <v/>
      </c>
      <c r="N126" s="34" t="str">
        <f aca="false">IF(B126="","",SUMIFS(Oportunidades!$E$5:$E$1004,Oportunidades!$B$5:$B$1004,B126,Oportunidades!$D$5:$D$1004,"5. Ganada"))</f>
        <v/>
      </c>
      <c r="O126" s="35"/>
    </row>
    <row r="127" customFormat="false" ht="15" hidden="false" customHeight="false" outlineLevel="0" collapsed="false">
      <c r="A127" s="29" t="str">
        <f aca="false">IF(B127="","","C-"&amp;TEXT(ROW()-4,"000"))</f>
        <v/>
      </c>
      <c r="B127" s="35"/>
      <c r="C127" s="35"/>
      <c r="D127" s="35"/>
      <c r="E127" s="35"/>
      <c r="F127" s="35"/>
      <c r="G127" s="35"/>
      <c r="H127" s="35"/>
      <c r="I127" s="35"/>
      <c r="J127" s="35"/>
      <c r="K127" s="36"/>
      <c r="L127" s="32" t="str">
        <f aca="false">IF(B127="","",IFERROR(1/(1/SUMPRODUCT(MAX((Seguimientos!$B$5:$B$1004=B127)*Seguimientos!$A$5:$A$1004))),""))</f>
        <v/>
      </c>
      <c r="M127" s="33" t="str">
        <f aca="false">IF(B127="","",COUNTIF(Oportunidades!$B$5:$B$1004,B127))</f>
        <v/>
      </c>
      <c r="N127" s="34" t="str">
        <f aca="false">IF(B127="","",SUMIFS(Oportunidades!$E$5:$E$1004,Oportunidades!$B$5:$B$1004,B127,Oportunidades!$D$5:$D$1004,"5. Ganada"))</f>
        <v/>
      </c>
      <c r="O127" s="35"/>
    </row>
    <row r="128" customFormat="false" ht="15" hidden="false" customHeight="false" outlineLevel="0" collapsed="false">
      <c r="A128" s="29" t="str">
        <f aca="false">IF(B128="","","C-"&amp;TEXT(ROW()-4,"000"))</f>
        <v/>
      </c>
      <c r="B128" s="35"/>
      <c r="C128" s="35"/>
      <c r="D128" s="35"/>
      <c r="E128" s="35"/>
      <c r="F128" s="35"/>
      <c r="G128" s="35"/>
      <c r="H128" s="35"/>
      <c r="I128" s="35"/>
      <c r="J128" s="35"/>
      <c r="K128" s="36"/>
      <c r="L128" s="32" t="str">
        <f aca="false">IF(B128="","",IFERROR(1/(1/SUMPRODUCT(MAX((Seguimientos!$B$5:$B$1004=B128)*Seguimientos!$A$5:$A$1004))),""))</f>
        <v/>
      </c>
      <c r="M128" s="33" t="str">
        <f aca="false">IF(B128="","",COUNTIF(Oportunidades!$B$5:$B$1004,B128))</f>
        <v/>
      </c>
      <c r="N128" s="34" t="str">
        <f aca="false">IF(B128="","",SUMIFS(Oportunidades!$E$5:$E$1004,Oportunidades!$B$5:$B$1004,B128,Oportunidades!$D$5:$D$1004,"5. Ganada"))</f>
        <v/>
      </c>
      <c r="O128" s="35"/>
    </row>
    <row r="129" customFormat="false" ht="15" hidden="false" customHeight="false" outlineLevel="0" collapsed="false">
      <c r="A129" s="29" t="str">
        <f aca="false">IF(B129="","","C-"&amp;TEXT(ROW()-4,"000"))</f>
        <v/>
      </c>
      <c r="B129" s="35"/>
      <c r="C129" s="35"/>
      <c r="D129" s="35"/>
      <c r="E129" s="35"/>
      <c r="F129" s="35"/>
      <c r="G129" s="35"/>
      <c r="H129" s="35"/>
      <c r="I129" s="35"/>
      <c r="J129" s="35"/>
      <c r="K129" s="36"/>
      <c r="L129" s="32" t="str">
        <f aca="false">IF(B129="","",IFERROR(1/(1/SUMPRODUCT(MAX((Seguimientos!$B$5:$B$1004=B129)*Seguimientos!$A$5:$A$1004))),""))</f>
        <v/>
      </c>
      <c r="M129" s="33" t="str">
        <f aca="false">IF(B129="","",COUNTIF(Oportunidades!$B$5:$B$1004,B129))</f>
        <v/>
      </c>
      <c r="N129" s="34" t="str">
        <f aca="false">IF(B129="","",SUMIFS(Oportunidades!$E$5:$E$1004,Oportunidades!$B$5:$B$1004,B129,Oportunidades!$D$5:$D$1004,"5. Ganada"))</f>
        <v/>
      </c>
      <c r="O129" s="35"/>
    </row>
    <row r="130" customFormat="false" ht="15" hidden="false" customHeight="false" outlineLevel="0" collapsed="false">
      <c r="A130" s="29" t="str">
        <f aca="false">IF(B130="","","C-"&amp;TEXT(ROW()-4,"000"))</f>
        <v/>
      </c>
      <c r="B130" s="35"/>
      <c r="C130" s="35"/>
      <c r="D130" s="35"/>
      <c r="E130" s="35"/>
      <c r="F130" s="35"/>
      <c r="G130" s="35"/>
      <c r="H130" s="35"/>
      <c r="I130" s="35"/>
      <c r="J130" s="35"/>
      <c r="K130" s="36"/>
      <c r="L130" s="32" t="str">
        <f aca="false">IF(B130="","",IFERROR(1/(1/SUMPRODUCT(MAX((Seguimientos!$B$5:$B$1004=B130)*Seguimientos!$A$5:$A$1004))),""))</f>
        <v/>
      </c>
      <c r="M130" s="33" t="str">
        <f aca="false">IF(B130="","",COUNTIF(Oportunidades!$B$5:$B$1004,B130))</f>
        <v/>
      </c>
      <c r="N130" s="34" t="str">
        <f aca="false">IF(B130="","",SUMIFS(Oportunidades!$E$5:$E$1004,Oportunidades!$B$5:$B$1004,B130,Oportunidades!$D$5:$D$1004,"5. Ganada"))</f>
        <v/>
      </c>
      <c r="O130" s="35"/>
    </row>
    <row r="131" customFormat="false" ht="15" hidden="false" customHeight="false" outlineLevel="0" collapsed="false">
      <c r="A131" s="29" t="str">
        <f aca="false">IF(B131="","","C-"&amp;TEXT(ROW()-4,"000"))</f>
        <v/>
      </c>
      <c r="B131" s="35"/>
      <c r="C131" s="35"/>
      <c r="D131" s="35"/>
      <c r="E131" s="35"/>
      <c r="F131" s="35"/>
      <c r="G131" s="35"/>
      <c r="H131" s="35"/>
      <c r="I131" s="35"/>
      <c r="J131" s="35"/>
      <c r="K131" s="36"/>
      <c r="L131" s="32" t="str">
        <f aca="false">IF(B131="","",IFERROR(1/(1/SUMPRODUCT(MAX((Seguimientos!$B$5:$B$1004=B131)*Seguimientos!$A$5:$A$1004))),""))</f>
        <v/>
      </c>
      <c r="M131" s="33" t="str">
        <f aca="false">IF(B131="","",COUNTIF(Oportunidades!$B$5:$B$1004,B131))</f>
        <v/>
      </c>
      <c r="N131" s="34" t="str">
        <f aca="false">IF(B131="","",SUMIFS(Oportunidades!$E$5:$E$1004,Oportunidades!$B$5:$B$1004,B131,Oportunidades!$D$5:$D$1004,"5. Ganada"))</f>
        <v/>
      </c>
      <c r="O131" s="35"/>
    </row>
    <row r="132" customFormat="false" ht="15" hidden="false" customHeight="false" outlineLevel="0" collapsed="false">
      <c r="A132" s="29" t="str">
        <f aca="false">IF(B132="","","C-"&amp;TEXT(ROW()-4,"000"))</f>
        <v/>
      </c>
      <c r="B132" s="35"/>
      <c r="C132" s="35"/>
      <c r="D132" s="35"/>
      <c r="E132" s="35"/>
      <c r="F132" s="35"/>
      <c r="G132" s="35"/>
      <c r="H132" s="35"/>
      <c r="I132" s="35"/>
      <c r="J132" s="35"/>
      <c r="K132" s="36"/>
      <c r="L132" s="32" t="str">
        <f aca="false">IF(B132="","",IFERROR(1/(1/SUMPRODUCT(MAX((Seguimientos!$B$5:$B$1004=B132)*Seguimientos!$A$5:$A$1004))),""))</f>
        <v/>
      </c>
      <c r="M132" s="33" t="str">
        <f aca="false">IF(B132="","",COUNTIF(Oportunidades!$B$5:$B$1004,B132))</f>
        <v/>
      </c>
      <c r="N132" s="34" t="str">
        <f aca="false">IF(B132="","",SUMIFS(Oportunidades!$E$5:$E$1004,Oportunidades!$B$5:$B$1004,B132,Oportunidades!$D$5:$D$1004,"5. Ganada"))</f>
        <v/>
      </c>
      <c r="O132" s="35"/>
    </row>
    <row r="133" customFormat="false" ht="15" hidden="false" customHeight="false" outlineLevel="0" collapsed="false">
      <c r="A133" s="29" t="str">
        <f aca="false">IF(B133="","","C-"&amp;TEXT(ROW()-4,"000"))</f>
        <v/>
      </c>
      <c r="B133" s="35"/>
      <c r="C133" s="35"/>
      <c r="D133" s="35"/>
      <c r="E133" s="35"/>
      <c r="F133" s="35"/>
      <c r="G133" s="35"/>
      <c r="H133" s="35"/>
      <c r="I133" s="35"/>
      <c r="J133" s="35"/>
      <c r="K133" s="36"/>
      <c r="L133" s="32" t="str">
        <f aca="false">IF(B133="","",IFERROR(1/(1/SUMPRODUCT(MAX((Seguimientos!$B$5:$B$1004=B133)*Seguimientos!$A$5:$A$1004))),""))</f>
        <v/>
      </c>
      <c r="M133" s="33" t="str">
        <f aca="false">IF(B133="","",COUNTIF(Oportunidades!$B$5:$B$1004,B133))</f>
        <v/>
      </c>
      <c r="N133" s="34" t="str">
        <f aca="false">IF(B133="","",SUMIFS(Oportunidades!$E$5:$E$1004,Oportunidades!$B$5:$B$1004,B133,Oportunidades!$D$5:$D$1004,"5. Ganada"))</f>
        <v/>
      </c>
      <c r="O133" s="35"/>
    </row>
    <row r="134" customFormat="false" ht="15" hidden="false" customHeight="false" outlineLevel="0" collapsed="false">
      <c r="A134" s="29" t="str">
        <f aca="false">IF(B134="","","C-"&amp;TEXT(ROW()-4,"000"))</f>
        <v/>
      </c>
      <c r="B134" s="35"/>
      <c r="C134" s="35"/>
      <c r="D134" s="35"/>
      <c r="E134" s="35"/>
      <c r="F134" s="35"/>
      <c r="G134" s="35"/>
      <c r="H134" s="35"/>
      <c r="I134" s="35"/>
      <c r="J134" s="35"/>
      <c r="K134" s="36"/>
      <c r="L134" s="32" t="str">
        <f aca="false">IF(B134="","",IFERROR(1/(1/SUMPRODUCT(MAX((Seguimientos!$B$5:$B$1004=B134)*Seguimientos!$A$5:$A$1004))),""))</f>
        <v/>
      </c>
      <c r="M134" s="33" t="str">
        <f aca="false">IF(B134="","",COUNTIF(Oportunidades!$B$5:$B$1004,B134))</f>
        <v/>
      </c>
      <c r="N134" s="34" t="str">
        <f aca="false">IF(B134="","",SUMIFS(Oportunidades!$E$5:$E$1004,Oportunidades!$B$5:$B$1004,B134,Oportunidades!$D$5:$D$1004,"5. Ganada"))</f>
        <v/>
      </c>
      <c r="O134" s="35"/>
    </row>
    <row r="135" customFormat="false" ht="15" hidden="false" customHeight="false" outlineLevel="0" collapsed="false">
      <c r="A135" s="29" t="str">
        <f aca="false">IF(B135="","","C-"&amp;TEXT(ROW()-4,"000"))</f>
        <v/>
      </c>
      <c r="B135" s="35"/>
      <c r="C135" s="35"/>
      <c r="D135" s="35"/>
      <c r="E135" s="35"/>
      <c r="F135" s="35"/>
      <c r="G135" s="35"/>
      <c r="H135" s="35"/>
      <c r="I135" s="35"/>
      <c r="J135" s="35"/>
      <c r="K135" s="36"/>
      <c r="L135" s="32" t="str">
        <f aca="false">IF(B135="","",IFERROR(1/(1/SUMPRODUCT(MAX((Seguimientos!$B$5:$B$1004=B135)*Seguimientos!$A$5:$A$1004))),""))</f>
        <v/>
      </c>
      <c r="M135" s="33" t="str">
        <f aca="false">IF(B135="","",COUNTIF(Oportunidades!$B$5:$B$1004,B135))</f>
        <v/>
      </c>
      <c r="N135" s="34" t="str">
        <f aca="false">IF(B135="","",SUMIFS(Oportunidades!$E$5:$E$1004,Oportunidades!$B$5:$B$1004,B135,Oportunidades!$D$5:$D$1004,"5. Ganada"))</f>
        <v/>
      </c>
      <c r="O135" s="35"/>
    </row>
    <row r="136" customFormat="false" ht="15" hidden="false" customHeight="false" outlineLevel="0" collapsed="false">
      <c r="A136" s="29" t="str">
        <f aca="false">IF(B136="","","C-"&amp;TEXT(ROW()-4,"000"))</f>
        <v/>
      </c>
      <c r="B136" s="35"/>
      <c r="C136" s="35"/>
      <c r="D136" s="35"/>
      <c r="E136" s="35"/>
      <c r="F136" s="35"/>
      <c r="G136" s="35"/>
      <c r="H136" s="35"/>
      <c r="I136" s="35"/>
      <c r="J136" s="35"/>
      <c r="K136" s="36"/>
      <c r="L136" s="32" t="str">
        <f aca="false">IF(B136="","",IFERROR(1/(1/SUMPRODUCT(MAX((Seguimientos!$B$5:$B$1004=B136)*Seguimientos!$A$5:$A$1004))),""))</f>
        <v/>
      </c>
      <c r="M136" s="33" t="str">
        <f aca="false">IF(B136="","",COUNTIF(Oportunidades!$B$5:$B$1004,B136))</f>
        <v/>
      </c>
      <c r="N136" s="34" t="str">
        <f aca="false">IF(B136="","",SUMIFS(Oportunidades!$E$5:$E$1004,Oportunidades!$B$5:$B$1004,B136,Oportunidades!$D$5:$D$1004,"5. Ganada"))</f>
        <v/>
      </c>
      <c r="O136" s="35"/>
    </row>
    <row r="137" customFormat="false" ht="15" hidden="false" customHeight="false" outlineLevel="0" collapsed="false">
      <c r="A137" s="29" t="str">
        <f aca="false">IF(B137="","","C-"&amp;TEXT(ROW()-4,"000"))</f>
        <v/>
      </c>
      <c r="B137" s="35"/>
      <c r="C137" s="35"/>
      <c r="D137" s="35"/>
      <c r="E137" s="35"/>
      <c r="F137" s="35"/>
      <c r="G137" s="35"/>
      <c r="H137" s="35"/>
      <c r="I137" s="35"/>
      <c r="J137" s="35"/>
      <c r="K137" s="36"/>
      <c r="L137" s="32" t="str">
        <f aca="false">IF(B137="","",IFERROR(1/(1/SUMPRODUCT(MAX((Seguimientos!$B$5:$B$1004=B137)*Seguimientos!$A$5:$A$1004))),""))</f>
        <v/>
      </c>
      <c r="M137" s="33" t="str">
        <f aca="false">IF(B137="","",COUNTIF(Oportunidades!$B$5:$B$1004,B137))</f>
        <v/>
      </c>
      <c r="N137" s="34" t="str">
        <f aca="false">IF(B137="","",SUMIFS(Oportunidades!$E$5:$E$1004,Oportunidades!$B$5:$B$1004,B137,Oportunidades!$D$5:$D$1004,"5. Ganada"))</f>
        <v/>
      </c>
      <c r="O137" s="35"/>
    </row>
    <row r="138" customFormat="false" ht="15" hidden="false" customHeight="false" outlineLevel="0" collapsed="false">
      <c r="A138" s="29" t="str">
        <f aca="false">IF(B138="","","C-"&amp;TEXT(ROW()-4,"000"))</f>
        <v/>
      </c>
      <c r="B138" s="35"/>
      <c r="C138" s="35"/>
      <c r="D138" s="35"/>
      <c r="E138" s="35"/>
      <c r="F138" s="35"/>
      <c r="G138" s="35"/>
      <c r="H138" s="35"/>
      <c r="I138" s="35"/>
      <c r="J138" s="35"/>
      <c r="K138" s="36"/>
      <c r="L138" s="32" t="str">
        <f aca="false">IF(B138="","",IFERROR(1/(1/SUMPRODUCT(MAX((Seguimientos!$B$5:$B$1004=B138)*Seguimientos!$A$5:$A$1004))),""))</f>
        <v/>
      </c>
      <c r="M138" s="33" t="str">
        <f aca="false">IF(B138="","",COUNTIF(Oportunidades!$B$5:$B$1004,B138))</f>
        <v/>
      </c>
      <c r="N138" s="34" t="str">
        <f aca="false">IF(B138="","",SUMIFS(Oportunidades!$E$5:$E$1004,Oportunidades!$B$5:$B$1004,B138,Oportunidades!$D$5:$D$1004,"5. Ganada"))</f>
        <v/>
      </c>
      <c r="O138" s="35"/>
    </row>
    <row r="139" customFormat="false" ht="15" hidden="false" customHeight="false" outlineLevel="0" collapsed="false">
      <c r="A139" s="29" t="str">
        <f aca="false">IF(B139="","","C-"&amp;TEXT(ROW()-4,"000"))</f>
        <v/>
      </c>
      <c r="B139" s="35"/>
      <c r="C139" s="35"/>
      <c r="D139" s="35"/>
      <c r="E139" s="35"/>
      <c r="F139" s="35"/>
      <c r="G139" s="35"/>
      <c r="H139" s="35"/>
      <c r="I139" s="35"/>
      <c r="J139" s="35"/>
      <c r="K139" s="36"/>
      <c r="L139" s="32" t="str">
        <f aca="false">IF(B139="","",IFERROR(1/(1/SUMPRODUCT(MAX((Seguimientos!$B$5:$B$1004=B139)*Seguimientos!$A$5:$A$1004))),""))</f>
        <v/>
      </c>
      <c r="M139" s="33" t="str">
        <f aca="false">IF(B139="","",COUNTIF(Oportunidades!$B$5:$B$1004,B139))</f>
        <v/>
      </c>
      <c r="N139" s="34" t="str">
        <f aca="false">IF(B139="","",SUMIFS(Oportunidades!$E$5:$E$1004,Oportunidades!$B$5:$B$1004,B139,Oportunidades!$D$5:$D$1004,"5. Ganada"))</f>
        <v/>
      </c>
      <c r="O139" s="35"/>
    </row>
    <row r="140" customFormat="false" ht="15" hidden="false" customHeight="false" outlineLevel="0" collapsed="false">
      <c r="A140" s="29" t="str">
        <f aca="false">IF(B140="","","C-"&amp;TEXT(ROW()-4,"000"))</f>
        <v/>
      </c>
      <c r="B140" s="35"/>
      <c r="C140" s="35"/>
      <c r="D140" s="35"/>
      <c r="E140" s="35"/>
      <c r="F140" s="35"/>
      <c r="G140" s="35"/>
      <c r="H140" s="35"/>
      <c r="I140" s="35"/>
      <c r="J140" s="35"/>
      <c r="K140" s="36"/>
      <c r="L140" s="32" t="str">
        <f aca="false">IF(B140="","",IFERROR(1/(1/SUMPRODUCT(MAX((Seguimientos!$B$5:$B$1004=B140)*Seguimientos!$A$5:$A$1004))),""))</f>
        <v/>
      </c>
      <c r="M140" s="33" t="str">
        <f aca="false">IF(B140="","",COUNTIF(Oportunidades!$B$5:$B$1004,B140))</f>
        <v/>
      </c>
      <c r="N140" s="34" t="str">
        <f aca="false">IF(B140="","",SUMIFS(Oportunidades!$E$5:$E$1004,Oportunidades!$B$5:$B$1004,B140,Oportunidades!$D$5:$D$1004,"5. Ganada"))</f>
        <v/>
      </c>
      <c r="O140" s="35"/>
    </row>
    <row r="141" customFormat="false" ht="15" hidden="false" customHeight="false" outlineLevel="0" collapsed="false">
      <c r="A141" s="29" t="str">
        <f aca="false">IF(B141="","","C-"&amp;TEXT(ROW()-4,"000"))</f>
        <v/>
      </c>
      <c r="B141" s="35"/>
      <c r="C141" s="35"/>
      <c r="D141" s="35"/>
      <c r="E141" s="35"/>
      <c r="F141" s="35"/>
      <c r="G141" s="35"/>
      <c r="H141" s="35"/>
      <c r="I141" s="35"/>
      <c r="J141" s="35"/>
      <c r="K141" s="36"/>
      <c r="L141" s="32" t="str">
        <f aca="false">IF(B141="","",IFERROR(1/(1/SUMPRODUCT(MAX((Seguimientos!$B$5:$B$1004=B141)*Seguimientos!$A$5:$A$1004))),""))</f>
        <v/>
      </c>
      <c r="M141" s="33" t="str">
        <f aca="false">IF(B141="","",COUNTIF(Oportunidades!$B$5:$B$1004,B141))</f>
        <v/>
      </c>
      <c r="N141" s="34" t="str">
        <f aca="false">IF(B141="","",SUMIFS(Oportunidades!$E$5:$E$1004,Oportunidades!$B$5:$B$1004,B141,Oportunidades!$D$5:$D$1004,"5. Ganada"))</f>
        <v/>
      </c>
      <c r="O141" s="35"/>
    </row>
    <row r="142" customFormat="false" ht="15" hidden="false" customHeight="false" outlineLevel="0" collapsed="false">
      <c r="A142" s="29" t="str">
        <f aca="false">IF(B142="","","C-"&amp;TEXT(ROW()-4,"000"))</f>
        <v/>
      </c>
      <c r="B142" s="35"/>
      <c r="C142" s="35"/>
      <c r="D142" s="35"/>
      <c r="E142" s="35"/>
      <c r="F142" s="35"/>
      <c r="G142" s="35"/>
      <c r="H142" s="35"/>
      <c r="I142" s="35"/>
      <c r="J142" s="35"/>
      <c r="K142" s="36"/>
      <c r="L142" s="32" t="str">
        <f aca="false">IF(B142="","",IFERROR(1/(1/SUMPRODUCT(MAX((Seguimientos!$B$5:$B$1004=B142)*Seguimientos!$A$5:$A$1004))),""))</f>
        <v/>
      </c>
      <c r="M142" s="33" t="str">
        <f aca="false">IF(B142="","",COUNTIF(Oportunidades!$B$5:$B$1004,B142))</f>
        <v/>
      </c>
      <c r="N142" s="34" t="str">
        <f aca="false">IF(B142="","",SUMIFS(Oportunidades!$E$5:$E$1004,Oportunidades!$B$5:$B$1004,B142,Oportunidades!$D$5:$D$1004,"5. Ganada"))</f>
        <v/>
      </c>
      <c r="O142" s="35"/>
    </row>
    <row r="143" customFormat="false" ht="15" hidden="false" customHeight="false" outlineLevel="0" collapsed="false">
      <c r="A143" s="29" t="str">
        <f aca="false">IF(B143="","","C-"&amp;TEXT(ROW()-4,"000"))</f>
        <v/>
      </c>
      <c r="B143" s="35"/>
      <c r="C143" s="35"/>
      <c r="D143" s="35"/>
      <c r="E143" s="35"/>
      <c r="F143" s="35"/>
      <c r="G143" s="35"/>
      <c r="H143" s="35"/>
      <c r="I143" s="35"/>
      <c r="J143" s="35"/>
      <c r="K143" s="36"/>
      <c r="L143" s="32" t="str">
        <f aca="false">IF(B143="","",IFERROR(1/(1/SUMPRODUCT(MAX((Seguimientos!$B$5:$B$1004=B143)*Seguimientos!$A$5:$A$1004))),""))</f>
        <v/>
      </c>
      <c r="M143" s="33" t="str">
        <f aca="false">IF(B143="","",COUNTIF(Oportunidades!$B$5:$B$1004,B143))</f>
        <v/>
      </c>
      <c r="N143" s="34" t="str">
        <f aca="false">IF(B143="","",SUMIFS(Oportunidades!$E$5:$E$1004,Oportunidades!$B$5:$B$1004,B143,Oportunidades!$D$5:$D$1004,"5. Ganada"))</f>
        <v/>
      </c>
      <c r="O143" s="35"/>
    </row>
    <row r="144" customFormat="false" ht="15" hidden="false" customHeight="false" outlineLevel="0" collapsed="false">
      <c r="A144" s="29" t="str">
        <f aca="false">IF(B144="","","C-"&amp;TEXT(ROW()-4,"000"))</f>
        <v/>
      </c>
      <c r="B144" s="35"/>
      <c r="C144" s="35"/>
      <c r="D144" s="35"/>
      <c r="E144" s="35"/>
      <c r="F144" s="35"/>
      <c r="G144" s="35"/>
      <c r="H144" s="35"/>
      <c r="I144" s="35"/>
      <c r="J144" s="35"/>
      <c r="K144" s="36"/>
      <c r="L144" s="32" t="str">
        <f aca="false">IF(B144="","",IFERROR(1/(1/SUMPRODUCT(MAX((Seguimientos!$B$5:$B$1004=B144)*Seguimientos!$A$5:$A$1004))),""))</f>
        <v/>
      </c>
      <c r="M144" s="33" t="str">
        <f aca="false">IF(B144="","",COUNTIF(Oportunidades!$B$5:$B$1004,B144))</f>
        <v/>
      </c>
      <c r="N144" s="34" t="str">
        <f aca="false">IF(B144="","",SUMIFS(Oportunidades!$E$5:$E$1004,Oportunidades!$B$5:$B$1004,B144,Oportunidades!$D$5:$D$1004,"5. Ganada"))</f>
        <v/>
      </c>
      <c r="O144" s="35"/>
    </row>
    <row r="145" customFormat="false" ht="15" hidden="false" customHeight="false" outlineLevel="0" collapsed="false">
      <c r="A145" s="29" t="str">
        <f aca="false">IF(B145="","","C-"&amp;TEXT(ROW()-4,"000"))</f>
        <v/>
      </c>
      <c r="B145" s="35"/>
      <c r="C145" s="35"/>
      <c r="D145" s="35"/>
      <c r="E145" s="35"/>
      <c r="F145" s="35"/>
      <c r="G145" s="35"/>
      <c r="H145" s="35"/>
      <c r="I145" s="35"/>
      <c r="J145" s="35"/>
      <c r="K145" s="36"/>
      <c r="L145" s="32" t="str">
        <f aca="false">IF(B145="","",IFERROR(1/(1/SUMPRODUCT(MAX((Seguimientos!$B$5:$B$1004=B145)*Seguimientos!$A$5:$A$1004))),""))</f>
        <v/>
      </c>
      <c r="M145" s="33" t="str">
        <f aca="false">IF(B145="","",COUNTIF(Oportunidades!$B$5:$B$1004,B145))</f>
        <v/>
      </c>
      <c r="N145" s="34" t="str">
        <f aca="false">IF(B145="","",SUMIFS(Oportunidades!$E$5:$E$1004,Oportunidades!$B$5:$B$1004,B145,Oportunidades!$D$5:$D$1004,"5. Ganada"))</f>
        <v/>
      </c>
      <c r="O145" s="35"/>
    </row>
    <row r="146" customFormat="false" ht="15" hidden="false" customHeight="false" outlineLevel="0" collapsed="false">
      <c r="A146" s="29" t="str">
        <f aca="false">IF(B146="","","C-"&amp;TEXT(ROW()-4,"000"))</f>
        <v/>
      </c>
      <c r="B146" s="35"/>
      <c r="C146" s="35"/>
      <c r="D146" s="35"/>
      <c r="E146" s="35"/>
      <c r="F146" s="35"/>
      <c r="G146" s="35"/>
      <c r="H146" s="35"/>
      <c r="I146" s="35"/>
      <c r="J146" s="35"/>
      <c r="K146" s="36"/>
      <c r="L146" s="32" t="str">
        <f aca="false">IF(B146="","",IFERROR(1/(1/SUMPRODUCT(MAX((Seguimientos!$B$5:$B$1004=B146)*Seguimientos!$A$5:$A$1004))),""))</f>
        <v/>
      </c>
      <c r="M146" s="33" t="str">
        <f aca="false">IF(B146="","",COUNTIF(Oportunidades!$B$5:$B$1004,B146))</f>
        <v/>
      </c>
      <c r="N146" s="34" t="str">
        <f aca="false">IF(B146="","",SUMIFS(Oportunidades!$E$5:$E$1004,Oportunidades!$B$5:$B$1004,B146,Oportunidades!$D$5:$D$1004,"5. Ganada"))</f>
        <v/>
      </c>
      <c r="O146" s="35"/>
    </row>
    <row r="147" customFormat="false" ht="15" hidden="false" customHeight="false" outlineLevel="0" collapsed="false">
      <c r="A147" s="29" t="str">
        <f aca="false">IF(B147="","","C-"&amp;TEXT(ROW()-4,"000"))</f>
        <v/>
      </c>
      <c r="B147" s="35"/>
      <c r="C147" s="35"/>
      <c r="D147" s="35"/>
      <c r="E147" s="35"/>
      <c r="F147" s="35"/>
      <c r="G147" s="35"/>
      <c r="H147" s="35"/>
      <c r="I147" s="35"/>
      <c r="J147" s="35"/>
      <c r="K147" s="36"/>
      <c r="L147" s="32" t="str">
        <f aca="false">IF(B147="","",IFERROR(1/(1/SUMPRODUCT(MAX((Seguimientos!$B$5:$B$1004=B147)*Seguimientos!$A$5:$A$1004))),""))</f>
        <v/>
      </c>
      <c r="M147" s="33" t="str">
        <f aca="false">IF(B147="","",COUNTIF(Oportunidades!$B$5:$B$1004,B147))</f>
        <v/>
      </c>
      <c r="N147" s="34" t="str">
        <f aca="false">IF(B147="","",SUMIFS(Oportunidades!$E$5:$E$1004,Oportunidades!$B$5:$B$1004,B147,Oportunidades!$D$5:$D$1004,"5. Ganada"))</f>
        <v/>
      </c>
      <c r="O147" s="35"/>
    </row>
    <row r="148" customFormat="false" ht="15" hidden="false" customHeight="false" outlineLevel="0" collapsed="false">
      <c r="A148" s="29" t="str">
        <f aca="false">IF(B148="","","C-"&amp;TEXT(ROW()-4,"000"))</f>
        <v/>
      </c>
      <c r="B148" s="35"/>
      <c r="C148" s="35"/>
      <c r="D148" s="35"/>
      <c r="E148" s="35"/>
      <c r="F148" s="35"/>
      <c r="G148" s="35"/>
      <c r="H148" s="35"/>
      <c r="I148" s="35"/>
      <c r="J148" s="35"/>
      <c r="K148" s="36"/>
      <c r="L148" s="32" t="str">
        <f aca="false">IF(B148="","",IFERROR(1/(1/SUMPRODUCT(MAX((Seguimientos!$B$5:$B$1004=B148)*Seguimientos!$A$5:$A$1004))),""))</f>
        <v/>
      </c>
      <c r="M148" s="33" t="str">
        <f aca="false">IF(B148="","",COUNTIF(Oportunidades!$B$5:$B$1004,B148))</f>
        <v/>
      </c>
      <c r="N148" s="34" t="str">
        <f aca="false">IF(B148="","",SUMIFS(Oportunidades!$E$5:$E$1004,Oportunidades!$B$5:$B$1004,B148,Oportunidades!$D$5:$D$1004,"5. Ganada"))</f>
        <v/>
      </c>
      <c r="O148" s="35"/>
    </row>
    <row r="149" customFormat="false" ht="15" hidden="false" customHeight="false" outlineLevel="0" collapsed="false">
      <c r="A149" s="29" t="str">
        <f aca="false">IF(B149="","","C-"&amp;TEXT(ROW()-4,"000"))</f>
        <v/>
      </c>
      <c r="B149" s="35"/>
      <c r="C149" s="35"/>
      <c r="D149" s="35"/>
      <c r="E149" s="35"/>
      <c r="F149" s="35"/>
      <c r="G149" s="35"/>
      <c r="H149" s="35"/>
      <c r="I149" s="35"/>
      <c r="J149" s="35"/>
      <c r="K149" s="36"/>
      <c r="L149" s="32" t="str">
        <f aca="false">IF(B149="","",IFERROR(1/(1/SUMPRODUCT(MAX((Seguimientos!$B$5:$B$1004=B149)*Seguimientos!$A$5:$A$1004))),""))</f>
        <v/>
      </c>
      <c r="M149" s="33" t="str">
        <f aca="false">IF(B149="","",COUNTIF(Oportunidades!$B$5:$B$1004,B149))</f>
        <v/>
      </c>
      <c r="N149" s="34" t="str">
        <f aca="false">IF(B149="","",SUMIFS(Oportunidades!$E$5:$E$1004,Oportunidades!$B$5:$B$1004,B149,Oportunidades!$D$5:$D$1004,"5. Ganada"))</f>
        <v/>
      </c>
      <c r="O149" s="35"/>
    </row>
    <row r="150" customFormat="false" ht="15" hidden="false" customHeight="false" outlineLevel="0" collapsed="false">
      <c r="A150" s="29" t="str">
        <f aca="false">IF(B150="","","C-"&amp;TEXT(ROW()-4,"000"))</f>
        <v/>
      </c>
      <c r="B150" s="35"/>
      <c r="C150" s="35"/>
      <c r="D150" s="35"/>
      <c r="E150" s="35"/>
      <c r="F150" s="35"/>
      <c r="G150" s="35"/>
      <c r="H150" s="35"/>
      <c r="I150" s="35"/>
      <c r="J150" s="35"/>
      <c r="K150" s="36"/>
      <c r="L150" s="32" t="str">
        <f aca="false">IF(B150="","",IFERROR(1/(1/SUMPRODUCT(MAX((Seguimientos!$B$5:$B$1004=B150)*Seguimientos!$A$5:$A$1004))),""))</f>
        <v/>
      </c>
      <c r="M150" s="33" t="str">
        <f aca="false">IF(B150="","",COUNTIF(Oportunidades!$B$5:$B$1004,B150))</f>
        <v/>
      </c>
      <c r="N150" s="34" t="str">
        <f aca="false">IF(B150="","",SUMIFS(Oportunidades!$E$5:$E$1004,Oportunidades!$B$5:$B$1004,B150,Oportunidades!$D$5:$D$1004,"5. Ganada"))</f>
        <v/>
      </c>
      <c r="O150" s="35"/>
    </row>
    <row r="151" customFormat="false" ht="15" hidden="false" customHeight="false" outlineLevel="0" collapsed="false">
      <c r="A151" s="29" t="str">
        <f aca="false">IF(B151="","","C-"&amp;TEXT(ROW()-4,"000"))</f>
        <v/>
      </c>
      <c r="B151" s="35"/>
      <c r="C151" s="35"/>
      <c r="D151" s="35"/>
      <c r="E151" s="35"/>
      <c r="F151" s="35"/>
      <c r="G151" s="35"/>
      <c r="H151" s="35"/>
      <c r="I151" s="35"/>
      <c r="J151" s="35"/>
      <c r="K151" s="36"/>
      <c r="L151" s="32" t="str">
        <f aca="false">IF(B151="","",IFERROR(1/(1/SUMPRODUCT(MAX((Seguimientos!$B$5:$B$1004=B151)*Seguimientos!$A$5:$A$1004))),""))</f>
        <v/>
      </c>
      <c r="M151" s="33" t="str">
        <f aca="false">IF(B151="","",COUNTIF(Oportunidades!$B$5:$B$1004,B151))</f>
        <v/>
      </c>
      <c r="N151" s="34" t="str">
        <f aca="false">IF(B151="","",SUMIFS(Oportunidades!$E$5:$E$1004,Oportunidades!$B$5:$B$1004,B151,Oportunidades!$D$5:$D$1004,"5. Ganada"))</f>
        <v/>
      </c>
      <c r="O151" s="35"/>
    </row>
    <row r="152" customFormat="false" ht="15" hidden="false" customHeight="false" outlineLevel="0" collapsed="false">
      <c r="A152" s="29" t="str">
        <f aca="false">IF(B152="","","C-"&amp;TEXT(ROW()-4,"000"))</f>
        <v/>
      </c>
      <c r="B152" s="35"/>
      <c r="C152" s="35"/>
      <c r="D152" s="35"/>
      <c r="E152" s="35"/>
      <c r="F152" s="35"/>
      <c r="G152" s="35"/>
      <c r="H152" s="35"/>
      <c r="I152" s="35"/>
      <c r="J152" s="35"/>
      <c r="K152" s="36"/>
      <c r="L152" s="32" t="str">
        <f aca="false">IF(B152="","",IFERROR(1/(1/SUMPRODUCT(MAX((Seguimientos!$B$5:$B$1004=B152)*Seguimientos!$A$5:$A$1004))),""))</f>
        <v/>
      </c>
      <c r="M152" s="33" t="str">
        <f aca="false">IF(B152="","",COUNTIF(Oportunidades!$B$5:$B$1004,B152))</f>
        <v/>
      </c>
      <c r="N152" s="34" t="str">
        <f aca="false">IF(B152="","",SUMIFS(Oportunidades!$E$5:$E$1004,Oportunidades!$B$5:$B$1004,B152,Oportunidades!$D$5:$D$1004,"5. Ganada"))</f>
        <v/>
      </c>
      <c r="O152" s="35"/>
    </row>
    <row r="153" customFormat="false" ht="15" hidden="false" customHeight="false" outlineLevel="0" collapsed="false">
      <c r="A153" s="29" t="str">
        <f aca="false">IF(B153="","","C-"&amp;TEXT(ROW()-4,"000"))</f>
        <v/>
      </c>
      <c r="B153" s="35"/>
      <c r="C153" s="35"/>
      <c r="D153" s="35"/>
      <c r="E153" s="35"/>
      <c r="F153" s="35"/>
      <c r="G153" s="35"/>
      <c r="H153" s="35"/>
      <c r="I153" s="35"/>
      <c r="J153" s="35"/>
      <c r="K153" s="36"/>
      <c r="L153" s="32" t="str">
        <f aca="false">IF(B153="","",IFERROR(1/(1/SUMPRODUCT(MAX((Seguimientos!$B$5:$B$1004=B153)*Seguimientos!$A$5:$A$1004))),""))</f>
        <v/>
      </c>
      <c r="M153" s="33" t="str">
        <f aca="false">IF(B153="","",COUNTIF(Oportunidades!$B$5:$B$1004,B153))</f>
        <v/>
      </c>
      <c r="N153" s="34" t="str">
        <f aca="false">IF(B153="","",SUMIFS(Oportunidades!$E$5:$E$1004,Oportunidades!$B$5:$B$1004,B153,Oportunidades!$D$5:$D$1004,"5. Ganada"))</f>
        <v/>
      </c>
      <c r="O153" s="35"/>
    </row>
    <row r="154" customFormat="false" ht="15" hidden="false" customHeight="false" outlineLevel="0" collapsed="false">
      <c r="A154" s="29" t="str">
        <f aca="false">IF(B154="","","C-"&amp;TEXT(ROW()-4,"000"))</f>
        <v/>
      </c>
      <c r="B154" s="35"/>
      <c r="C154" s="35"/>
      <c r="D154" s="35"/>
      <c r="E154" s="35"/>
      <c r="F154" s="35"/>
      <c r="G154" s="35"/>
      <c r="H154" s="35"/>
      <c r="I154" s="35"/>
      <c r="J154" s="35"/>
      <c r="K154" s="36"/>
      <c r="L154" s="32" t="str">
        <f aca="false">IF(B154="","",IFERROR(1/(1/SUMPRODUCT(MAX((Seguimientos!$B$5:$B$1004=B154)*Seguimientos!$A$5:$A$1004))),""))</f>
        <v/>
      </c>
      <c r="M154" s="33" t="str">
        <f aca="false">IF(B154="","",COUNTIF(Oportunidades!$B$5:$B$1004,B154))</f>
        <v/>
      </c>
      <c r="N154" s="34" t="str">
        <f aca="false">IF(B154="","",SUMIFS(Oportunidades!$E$5:$E$1004,Oportunidades!$B$5:$B$1004,B154,Oportunidades!$D$5:$D$1004,"5. Ganada"))</f>
        <v/>
      </c>
      <c r="O154" s="35"/>
    </row>
    <row r="155" customFormat="false" ht="15" hidden="false" customHeight="false" outlineLevel="0" collapsed="false">
      <c r="A155" s="29" t="str">
        <f aca="false">IF(B155="","","C-"&amp;TEXT(ROW()-4,"000"))</f>
        <v/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  <c r="L155" s="32" t="str">
        <f aca="false">IF(B155="","",IFERROR(1/(1/SUMPRODUCT(MAX((Seguimientos!$B$5:$B$1004=B155)*Seguimientos!$A$5:$A$1004))),""))</f>
        <v/>
      </c>
      <c r="M155" s="33" t="str">
        <f aca="false">IF(B155="","",COUNTIF(Oportunidades!$B$5:$B$1004,B155))</f>
        <v/>
      </c>
      <c r="N155" s="34" t="str">
        <f aca="false">IF(B155="","",SUMIFS(Oportunidades!$E$5:$E$1004,Oportunidades!$B$5:$B$1004,B155,Oportunidades!$D$5:$D$1004,"5. Ganada"))</f>
        <v/>
      </c>
      <c r="O155" s="35"/>
    </row>
    <row r="156" customFormat="false" ht="15" hidden="false" customHeight="false" outlineLevel="0" collapsed="false">
      <c r="A156" s="29" t="str">
        <f aca="false">IF(B156="","","C-"&amp;TEXT(ROW()-4,"000"))</f>
        <v/>
      </c>
      <c r="B156" s="35"/>
      <c r="C156" s="35"/>
      <c r="D156" s="35"/>
      <c r="E156" s="35"/>
      <c r="F156" s="35"/>
      <c r="G156" s="35"/>
      <c r="H156" s="35"/>
      <c r="I156" s="35"/>
      <c r="J156" s="35"/>
      <c r="K156" s="36"/>
      <c r="L156" s="32" t="str">
        <f aca="false">IF(B156="","",IFERROR(1/(1/SUMPRODUCT(MAX((Seguimientos!$B$5:$B$1004=B156)*Seguimientos!$A$5:$A$1004))),""))</f>
        <v/>
      </c>
      <c r="M156" s="33" t="str">
        <f aca="false">IF(B156="","",COUNTIF(Oportunidades!$B$5:$B$1004,B156))</f>
        <v/>
      </c>
      <c r="N156" s="34" t="str">
        <f aca="false">IF(B156="","",SUMIFS(Oportunidades!$E$5:$E$1004,Oportunidades!$B$5:$B$1004,B156,Oportunidades!$D$5:$D$1004,"5. Ganada"))</f>
        <v/>
      </c>
      <c r="O156" s="35"/>
    </row>
    <row r="157" customFormat="false" ht="15" hidden="false" customHeight="false" outlineLevel="0" collapsed="false">
      <c r="A157" s="29" t="str">
        <f aca="false">IF(B157="","","C-"&amp;TEXT(ROW()-4,"000"))</f>
        <v/>
      </c>
      <c r="B157" s="35"/>
      <c r="C157" s="35"/>
      <c r="D157" s="35"/>
      <c r="E157" s="35"/>
      <c r="F157" s="35"/>
      <c r="G157" s="35"/>
      <c r="H157" s="35"/>
      <c r="I157" s="35"/>
      <c r="J157" s="35"/>
      <c r="K157" s="36"/>
      <c r="L157" s="32" t="str">
        <f aca="false">IF(B157="","",IFERROR(1/(1/SUMPRODUCT(MAX((Seguimientos!$B$5:$B$1004=B157)*Seguimientos!$A$5:$A$1004))),""))</f>
        <v/>
      </c>
      <c r="M157" s="33" t="str">
        <f aca="false">IF(B157="","",COUNTIF(Oportunidades!$B$5:$B$1004,B157))</f>
        <v/>
      </c>
      <c r="N157" s="34" t="str">
        <f aca="false">IF(B157="","",SUMIFS(Oportunidades!$E$5:$E$1004,Oportunidades!$B$5:$B$1004,B157,Oportunidades!$D$5:$D$1004,"5. Ganada"))</f>
        <v/>
      </c>
      <c r="O157" s="35"/>
    </row>
    <row r="158" customFormat="false" ht="15" hidden="false" customHeight="false" outlineLevel="0" collapsed="false">
      <c r="A158" s="29" t="str">
        <f aca="false">IF(B158="","","C-"&amp;TEXT(ROW()-4,"000"))</f>
        <v/>
      </c>
      <c r="B158" s="35"/>
      <c r="C158" s="35"/>
      <c r="D158" s="35"/>
      <c r="E158" s="35"/>
      <c r="F158" s="35"/>
      <c r="G158" s="35"/>
      <c r="H158" s="35"/>
      <c r="I158" s="35"/>
      <c r="J158" s="35"/>
      <c r="K158" s="36"/>
      <c r="L158" s="32" t="str">
        <f aca="false">IF(B158="","",IFERROR(1/(1/SUMPRODUCT(MAX((Seguimientos!$B$5:$B$1004=B158)*Seguimientos!$A$5:$A$1004))),""))</f>
        <v/>
      </c>
      <c r="M158" s="33" t="str">
        <f aca="false">IF(B158="","",COUNTIF(Oportunidades!$B$5:$B$1004,B158))</f>
        <v/>
      </c>
      <c r="N158" s="34" t="str">
        <f aca="false">IF(B158="","",SUMIFS(Oportunidades!$E$5:$E$1004,Oportunidades!$B$5:$B$1004,B158,Oportunidades!$D$5:$D$1004,"5. Ganada"))</f>
        <v/>
      </c>
      <c r="O158" s="35"/>
    </row>
    <row r="159" customFormat="false" ht="15" hidden="false" customHeight="false" outlineLevel="0" collapsed="false">
      <c r="A159" s="29" t="str">
        <f aca="false">IF(B159="","","C-"&amp;TEXT(ROW()-4,"000"))</f>
        <v/>
      </c>
      <c r="B159" s="35"/>
      <c r="C159" s="35"/>
      <c r="D159" s="35"/>
      <c r="E159" s="35"/>
      <c r="F159" s="35"/>
      <c r="G159" s="35"/>
      <c r="H159" s="35"/>
      <c r="I159" s="35"/>
      <c r="J159" s="35"/>
      <c r="K159" s="36"/>
      <c r="L159" s="32" t="str">
        <f aca="false">IF(B159="","",IFERROR(1/(1/SUMPRODUCT(MAX((Seguimientos!$B$5:$B$1004=B159)*Seguimientos!$A$5:$A$1004))),""))</f>
        <v/>
      </c>
      <c r="M159" s="33" t="str">
        <f aca="false">IF(B159="","",COUNTIF(Oportunidades!$B$5:$B$1004,B159))</f>
        <v/>
      </c>
      <c r="N159" s="34" t="str">
        <f aca="false">IF(B159="","",SUMIFS(Oportunidades!$E$5:$E$1004,Oportunidades!$B$5:$B$1004,B159,Oportunidades!$D$5:$D$1004,"5. Ganada"))</f>
        <v/>
      </c>
      <c r="O159" s="35"/>
    </row>
    <row r="160" customFormat="false" ht="15" hidden="false" customHeight="false" outlineLevel="0" collapsed="false">
      <c r="A160" s="29" t="str">
        <f aca="false">IF(B160="","","C-"&amp;TEXT(ROW()-4,"000"))</f>
        <v/>
      </c>
      <c r="B160" s="35"/>
      <c r="C160" s="35"/>
      <c r="D160" s="35"/>
      <c r="E160" s="35"/>
      <c r="F160" s="35"/>
      <c r="G160" s="35"/>
      <c r="H160" s="35"/>
      <c r="I160" s="35"/>
      <c r="J160" s="35"/>
      <c r="K160" s="36"/>
      <c r="L160" s="32" t="str">
        <f aca="false">IF(B160="","",IFERROR(1/(1/SUMPRODUCT(MAX((Seguimientos!$B$5:$B$1004=B160)*Seguimientos!$A$5:$A$1004))),""))</f>
        <v/>
      </c>
      <c r="M160" s="33" t="str">
        <f aca="false">IF(B160="","",COUNTIF(Oportunidades!$B$5:$B$1004,B160))</f>
        <v/>
      </c>
      <c r="N160" s="34" t="str">
        <f aca="false">IF(B160="","",SUMIFS(Oportunidades!$E$5:$E$1004,Oportunidades!$B$5:$B$1004,B160,Oportunidades!$D$5:$D$1004,"5. Ganada"))</f>
        <v/>
      </c>
      <c r="O160" s="35"/>
    </row>
    <row r="161" customFormat="false" ht="15" hidden="false" customHeight="false" outlineLevel="0" collapsed="false">
      <c r="A161" s="29" t="str">
        <f aca="false">IF(B161="","","C-"&amp;TEXT(ROW()-4,"000"))</f>
        <v/>
      </c>
      <c r="B161" s="35"/>
      <c r="C161" s="35"/>
      <c r="D161" s="35"/>
      <c r="E161" s="35"/>
      <c r="F161" s="35"/>
      <c r="G161" s="35"/>
      <c r="H161" s="35"/>
      <c r="I161" s="35"/>
      <c r="J161" s="35"/>
      <c r="K161" s="36"/>
      <c r="L161" s="32" t="str">
        <f aca="false">IF(B161="","",IFERROR(1/(1/SUMPRODUCT(MAX((Seguimientos!$B$5:$B$1004=B161)*Seguimientos!$A$5:$A$1004))),""))</f>
        <v/>
      </c>
      <c r="M161" s="33" t="str">
        <f aca="false">IF(B161="","",COUNTIF(Oportunidades!$B$5:$B$1004,B161))</f>
        <v/>
      </c>
      <c r="N161" s="34" t="str">
        <f aca="false">IF(B161="","",SUMIFS(Oportunidades!$E$5:$E$1004,Oportunidades!$B$5:$B$1004,B161,Oportunidades!$D$5:$D$1004,"5. Ganada"))</f>
        <v/>
      </c>
      <c r="O161" s="35"/>
    </row>
    <row r="162" customFormat="false" ht="15" hidden="false" customHeight="false" outlineLevel="0" collapsed="false">
      <c r="A162" s="29" t="str">
        <f aca="false">IF(B162="","","C-"&amp;TEXT(ROW()-4,"000"))</f>
        <v/>
      </c>
      <c r="B162" s="35"/>
      <c r="C162" s="35"/>
      <c r="D162" s="35"/>
      <c r="E162" s="35"/>
      <c r="F162" s="35"/>
      <c r="G162" s="35"/>
      <c r="H162" s="35"/>
      <c r="I162" s="35"/>
      <c r="J162" s="35"/>
      <c r="K162" s="36"/>
      <c r="L162" s="32" t="str">
        <f aca="false">IF(B162="","",IFERROR(1/(1/SUMPRODUCT(MAX((Seguimientos!$B$5:$B$1004=B162)*Seguimientos!$A$5:$A$1004))),""))</f>
        <v/>
      </c>
      <c r="M162" s="33" t="str">
        <f aca="false">IF(B162="","",COUNTIF(Oportunidades!$B$5:$B$1004,B162))</f>
        <v/>
      </c>
      <c r="N162" s="34" t="str">
        <f aca="false">IF(B162="","",SUMIFS(Oportunidades!$E$5:$E$1004,Oportunidades!$B$5:$B$1004,B162,Oportunidades!$D$5:$D$1004,"5. Ganada"))</f>
        <v/>
      </c>
      <c r="O162" s="35"/>
    </row>
    <row r="163" customFormat="false" ht="15" hidden="false" customHeight="false" outlineLevel="0" collapsed="false">
      <c r="A163" s="29" t="str">
        <f aca="false">IF(B163="","","C-"&amp;TEXT(ROW()-4,"000"))</f>
        <v/>
      </c>
      <c r="B163" s="35"/>
      <c r="C163" s="35"/>
      <c r="D163" s="35"/>
      <c r="E163" s="35"/>
      <c r="F163" s="35"/>
      <c r="G163" s="35"/>
      <c r="H163" s="35"/>
      <c r="I163" s="35"/>
      <c r="J163" s="35"/>
      <c r="K163" s="36"/>
      <c r="L163" s="32" t="str">
        <f aca="false">IF(B163="","",IFERROR(1/(1/SUMPRODUCT(MAX((Seguimientos!$B$5:$B$1004=B163)*Seguimientos!$A$5:$A$1004))),""))</f>
        <v/>
      </c>
      <c r="M163" s="33" t="str">
        <f aca="false">IF(B163="","",COUNTIF(Oportunidades!$B$5:$B$1004,B163))</f>
        <v/>
      </c>
      <c r="N163" s="34" t="str">
        <f aca="false">IF(B163="","",SUMIFS(Oportunidades!$E$5:$E$1004,Oportunidades!$B$5:$B$1004,B163,Oportunidades!$D$5:$D$1004,"5. Ganada"))</f>
        <v/>
      </c>
      <c r="O163" s="35"/>
    </row>
    <row r="164" customFormat="false" ht="15" hidden="false" customHeight="false" outlineLevel="0" collapsed="false">
      <c r="A164" s="29" t="str">
        <f aca="false">IF(B164="","","C-"&amp;TEXT(ROW()-4,"000"))</f>
        <v/>
      </c>
      <c r="B164" s="35"/>
      <c r="C164" s="35"/>
      <c r="D164" s="35"/>
      <c r="E164" s="35"/>
      <c r="F164" s="35"/>
      <c r="G164" s="35"/>
      <c r="H164" s="35"/>
      <c r="I164" s="35"/>
      <c r="J164" s="35"/>
      <c r="K164" s="36"/>
      <c r="L164" s="32" t="str">
        <f aca="false">IF(B164="","",IFERROR(1/(1/SUMPRODUCT(MAX((Seguimientos!$B$5:$B$1004=B164)*Seguimientos!$A$5:$A$1004))),""))</f>
        <v/>
      </c>
      <c r="M164" s="33" t="str">
        <f aca="false">IF(B164="","",COUNTIF(Oportunidades!$B$5:$B$1004,B164))</f>
        <v/>
      </c>
      <c r="N164" s="34" t="str">
        <f aca="false">IF(B164="","",SUMIFS(Oportunidades!$E$5:$E$1004,Oportunidades!$B$5:$B$1004,B164,Oportunidades!$D$5:$D$1004,"5. Ganada"))</f>
        <v/>
      </c>
      <c r="O164" s="35"/>
    </row>
    <row r="165" customFormat="false" ht="15" hidden="false" customHeight="false" outlineLevel="0" collapsed="false">
      <c r="A165" s="29" t="str">
        <f aca="false">IF(B165="","","C-"&amp;TEXT(ROW()-4,"000"))</f>
        <v/>
      </c>
      <c r="B165" s="35"/>
      <c r="C165" s="35"/>
      <c r="D165" s="35"/>
      <c r="E165" s="35"/>
      <c r="F165" s="35"/>
      <c r="G165" s="35"/>
      <c r="H165" s="35"/>
      <c r="I165" s="35"/>
      <c r="J165" s="35"/>
      <c r="K165" s="36"/>
      <c r="L165" s="32" t="str">
        <f aca="false">IF(B165="","",IFERROR(1/(1/SUMPRODUCT(MAX((Seguimientos!$B$5:$B$1004=B165)*Seguimientos!$A$5:$A$1004))),""))</f>
        <v/>
      </c>
      <c r="M165" s="33" t="str">
        <f aca="false">IF(B165="","",COUNTIF(Oportunidades!$B$5:$B$1004,B165))</f>
        <v/>
      </c>
      <c r="N165" s="34" t="str">
        <f aca="false">IF(B165="","",SUMIFS(Oportunidades!$E$5:$E$1004,Oportunidades!$B$5:$B$1004,B165,Oportunidades!$D$5:$D$1004,"5. Ganada"))</f>
        <v/>
      </c>
      <c r="O165" s="35"/>
    </row>
    <row r="166" customFormat="false" ht="15" hidden="false" customHeight="false" outlineLevel="0" collapsed="false">
      <c r="A166" s="29" t="str">
        <f aca="false">IF(B166="","","C-"&amp;TEXT(ROW()-4,"000"))</f>
        <v/>
      </c>
      <c r="B166" s="35"/>
      <c r="C166" s="35"/>
      <c r="D166" s="35"/>
      <c r="E166" s="35"/>
      <c r="F166" s="35"/>
      <c r="G166" s="35"/>
      <c r="H166" s="35"/>
      <c r="I166" s="35"/>
      <c r="J166" s="35"/>
      <c r="K166" s="36"/>
      <c r="L166" s="32" t="str">
        <f aca="false">IF(B166="","",IFERROR(1/(1/SUMPRODUCT(MAX((Seguimientos!$B$5:$B$1004=B166)*Seguimientos!$A$5:$A$1004))),""))</f>
        <v/>
      </c>
      <c r="M166" s="33" t="str">
        <f aca="false">IF(B166="","",COUNTIF(Oportunidades!$B$5:$B$1004,B166))</f>
        <v/>
      </c>
      <c r="N166" s="34" t="str">
        <f aca="false">IF(B166="","",SUMIFS(Oportunidades!$E$5:$E$1004,Oportunidades!$B$5:$B$1004,B166,Oportunidades!$D$5:$D$1004,"5. Ganada"))</f>
        <v/>
      </c>
      <c r="O166" s="35"/>
    </row>
    <row r="167" customFormat="false" ht="15" hidden="false" customHeight="false" outlineLevel="0" collapsed="false">
      <c r="A167" s="29" t="str">
        <f aca="false">IF(B167="","","C-"&amp;TEXT(ROW()-4,"000"))</f>
        <v/>
      </c>
      <c r="B167" s="35"/>
      <c r="C167" s="35"/>
      <c r="D167" s="35"/>
      <c r="E167" s="35"/>
      <c r="F167" s="35"/>
      <c r="G167" s="35"/>
      <c r="H167" s="35"/>
      <c r="I167" s="35"/>
      <c r="J167" s="35"/>
      <c r="K167" s="36"/>
      <c r="L167" s="32" t="str">
        <f aca="false">IF(B167="","",IFERROR(1/(1/SUMPRODUCT(MAX((Seguimientos!$B$5:$B$1004=B167)*Seguimientos!$A$5:$A$1004))),""))</f>
        <v/>
      </c>
      <c r="M167" s="33" t="str">
        <f aca="false">IF(B167="","",COUNTIF(Oportunidades!$B$5:$B$1004,B167))</f>
        <v/>
      </c>
      <c r="N167" s="34" t="str">
        <f aca="false">IF(B167="","",SUMIFS(Oportunidades!$E$5:$E$1004,Oportunidades!$B$5:$B$1004,B167,Oportunidades!$D$5:$D$1004,"5. Ganada"))</f>
        <v/>
      </c>
      <c r="O167" s="35"/>
    </row>
    <row r="168" customFormat="false" ht="15" hidden="false" customHeight="false" outlineLevel="0" collapsed="false">
      <c r="A168" s="29" t="str">
        <f aca="false">IF(B168="","","C-"&amp;TEXT(ROW()-4,"000"))</f>
        <v/>
      </c>
      <c r="B168" s="35"/>
      <c r="C168" s="35"/>
      <c r="D168" s="35"/>
      <c r="E168" s="35"/>
      <c r="F168" s="35"/>
      <c r="G168" s="35"/>
      <c r="H168" s="35"/>
      <c r="I168" s="35"/>
      <c r="J168" s="35"/>
      <c r="K168" s="36"/>
      <c r="L168" s="32" t="str">
        <f aca="false">IF(B168="","",IFERROR(1/(1/SUMPRODUCT(MAX((Seguimientos!$B$5:$B$1004=B168)*Seguimientos!$A$5:$A$1004))),""))</f>
        <v/>
      </c>
      <c r="M168" s="33" t="str">
        <f aca="false">IF(B168="","",COUNTIF(Oportunidades!$B$5:$B$1004,B168))</f>
        <v/>
      </c>
      <c r="N168" s="34" t="str">
        <f aca="false">IF(B168="","",SUMIFS(Oportunidades!$E$5:$E$1004,Oportunidades!$B$5:$B$1004,B168,Oportunidades!$D$5:$D$1004,"5. Ganada"))</f>
        <v/>
      </c>
      <c r="O168" s="35"/>
    </row>
    <row r="169" customFormat="false" ht="15" hidden="false" customHeight="false" outlineLevel="0" collapsed="false">
      <c r="A169" s="29" t="str">
        <f aca="false">IF(B169="","","C-"&amp;TEXT(ROW()-4,"000"))</f>
        <v/>
      </c>
      <c r="B169" s="35"/>
      <c r="C169" s="35"/>
      <c r="D169" s="35"/>
      <c r="E169" s="35"/>
      <c r="F169" s="35"/>
      <c r="G169" s="35"/>
      <c r="H169" s="35"/>
      <c r="I169" s="35"/>
      <c r="J169" s="35"/>
      <c r="K169" s="36"/>
      <c r="L169" s="32" t="str">
        <f aca="false">IF(B169="","",IFERROR(1/(1/SUMPRODUCT(MAX((Seguimientos!$B$5:$B$1004=B169)*Seguimientos!$A$5:$A$1004))),""))</f>
        <v/>
      </c>
      <c r="M169" s="33" t="str">
        <f aca="false">IF(B169="","",COUNTIF(Oportunidades!$B$5:$B$1004,B169))</f>
        <v/>
      </c>
      <c r="N169" s="34" t="str">
        <f aca="false">IF(B169="","",SUMIFS(Oportunidades!$E$5:$E$1004,Oportunidades!$B$5:$B$1004,B169,Oportunidades!$D$5:$D$1004,"5. Ganada"))</f>
        <v/>
      </c>
      <c r="O169" s="35"/>
    </row>
    <row r="170" customFormat="false" ht="15" hidden="false" customHeight="false" outlineLevel="0" collapsed="false">
      <c r="A170" s="29" t="str">
        <f aca="false">IF(B170="","","C-"&amp;TEXT(ROW()-4,"000"))</f>
        <v/>
      </c>
      <c r="B170" s="35"/>
      <c r="C170" s="35"/>
      <c r="D170" s="35"/>
      <c r="E170" s="35"/>
      <c r="F170" s="35"/>
      <c r="G170" s="35"/>
      <c r="H170" s="35"/>
      <c r="I170" s="35"/>
      <c r="J170" s="35"/>
      <c r="K170" s="36"/>
      <c r="L170" s="32" t="str">
        <f aca="false">IF(B170="","",IFERROR(1/(1/SUMPRODUCT(MAX((Seguimientos!$B$5:$B$1004=B170)*Seguimientos!$A$5:$A$1004))),""))</f>
        <v/>
      </c>
      <c r="M170" s="33" t="str">
        <f aca="false">IF(B170="","",COUNTIF(Oportunidades!$B$5:$B$1004,B170))</f>
        <v/>
      </c>
      <c r="N170" s="34" t="str">
        <f aca="false">IF(B170="","",SUMIFS(Oportunidades!$E$5:$E$1004,Oportunidades!$B$5:$B$1004,B170,Oportunidades!$D$5:$D$1004,"5. Ganada"))</f>
        <v/>
      </c>
      <c r="O170" s="35"/>
    </row>
    <row r="171" customFormat="false" ht="15" hidden="false" customHeight="false" outlineLevel="0" collapsed="false">
      <c r="A171" s="29" t="str">
        <f aca="false">IF(B171="","","C-"&amp;TEXT(ROW()-4,"000"))</f>
        <v/>
      </c>
      <c r="B171" s="35"/>
      <c r="C171" s="35"/>
      <c r="D171" s="35"/>
      <c r="E171" s="35"/>
      <c r="F171" s="35"/>
      <c r="G171" s="35"/>
      <c r="H171" s="35"/>
      <c r="I171" s="35"/>
      <c r="J171" s="35"/>
      <c r="K171" s="36"/>
      <c r="L171" s="32" t="str">
        <f aca="false">IF(B171="","",IFERROR(1/(1/SUMPRODUCT(MAX((Seguimientos!$B$5:$B$1004=B171)*Seguimientos!$A$5:$A$1004))),""))</f>
        <v/>
      </c>
      <c r="M171" s="33" t="str">
        <f aca="false">IF(B171="","",COUNTIF(Oportunidades!$B$5:$B$1004,B171))</f>
        <v/>
      </c>
      <c r="N171" s="34" t="str">
        <f aca="false">IF(B171="","",SUMIFS(Oportunidades!$E$5:$E$1004,Oportunidades!$B$5:$B$1004,B171,Oportunidades!$D$5:$D$1004,"5. Ganada"))</f>
        <v/>
      </c>
      <c r="O171" s="35"/>
    </row>
    <row r="172" customFormat="false" ht="15" hidden="false" customHeight="false" outlineLevel="0" collapsed="false">
      <c r="A172" s="29" t="str">
        <f aca="false">IF(B172="","","C-"&amp;TEXT(ROW()-4,"000"))</f>
        <v/>
      </c>
      <c r="B172" s="35"/>
      <c r="C172" s="35"/>
      <c r="D172" s="35"/>
      <c r="E172" s="35"/>
      <c r="F172" s="35"/>
      <c r="G172" s="35"/>
      <c r="H172" s="35"/>
      <c r="I172" s="35"/>
      <c r="J172" s="35"/>
      <c r="K172" s="36"/>
      <c r="L172" s="32" t="str">
        <f aca="false">IF(B172="","",IFERROR(1/(1/SUMPRODUCT(MAX((Seguimientos!$B$5:$B$1004=B172)*Seguimientos!$A$5:$A$1004))),""))</f>
        <v/>
      </c>
      <c r="M172" s="33" t="str">
        <f aca="false">IF(B172="","",COUNTIF(Oportunidades!$B$5:$B$1004,B172))</f>
        <v/>
      </c>
      <c r="N172" s="34" t="str">
        <f aca="false">IF(B172="","",SUMIFS(Oportunidades!$E$5:$E$1004,Oportunidades!$B$5:$B$1004,B172,Oportunidades!$D$5:$D$1004,"5. Ganada"))</f>
        <v/>
      </c>
      <c r="O172" s="35"/>
    </row>
    <row r="173" customFormat="false" ht="15" hidden="false" customHeight="false" outlineLevel="0" collapsed="false">
      <c r="A173" s="29" t="str">
        <f aca="false">IF(B173="","","C-"&amp;TEXT(ROW()-4,"000"))</f>
        <v/>
      </c>
      <c r="B173" s="35"/>
      <c r="C173" s="35"/>
      <c r="D173" s="35"/>
      <c r="E173" s="35"/>
      <c r="F173" s="35"/>
      <c r="G173" s="35"/>
      <c r="H173" s="35"/>
      <c r="I173" s="35"/>
      <c r="J173" s="35"/>
      <c r="K173" s="36"/>
      <c r="L173" s="32" t="str">
        <f aca="false">IF(B173="","",IFERROR(1/(1/SUMPRODUCT(MAX((Seguimientos!$B$5:$B$1004=B173)*Seguimientos!$A$5:$A$1004))),""))</f>
        <v/>
      </c>
      <c r="M173" s="33" t="str">
        <f aca="false">IF(B173="","",COUNTIF(Oportunidades!$B$5:$B$1004,B173))</f>
        <v/>
      </c>
      <c r="N173" s="34" t="str">
        <f aca="false">IF(B173="","",SUMIFS(Oportunidades!$E$5:$E$1004,Oportunidades!$B$5:$B$1004,B173,Oportunidades!$D$5:$D$1004,"5. Ganada"))</f>
        <v/>
      </c>
      <c r="O173" s="35"/>
    </row>
    <row r="174" customFormat="false" ht="15" hidden="false" customHeight="false" outlineLevel="0" collapsed="false">
      <c r="A174" s="29" t="str">
        <f aca="false">IF(B174="","","C-"&amp;TEXT(ROW()-4,"000"))</f>
        <v/>
      </c>
      <c r="B174" s="35"/>
      <c r="C174" s="35"/>
      <c r="D174" s="35"/>
      <c r="E174" s="35"/>
      <c r="F174" s="35"/>
      <c r="G174" s="35"/>
      <c r="H174" s="35"/>
      <c r="I174" s="35"/>
      <c r="J174" s="35"/>
      <c r="K174" s="36"/>
      <c r="L174" s="32" t="str">
        <f aca="false">IF(B174="","",IFERROR(1/(1/SUMPRODUCT(MAX((Seguimientos!$B$5:$B$1004=B174)*Seguimientos!$A$5:$A$1004))),""))</f>
        <v/>
      </c>
      <c r="M174" s="33" t="str">
        <f aca="false">IF(B174="","",COUNTIF(Oportunidades!$B$5:$B$1004,B174))</f>
        <v/>
      </c>
      <c r="N174" s="34" t="str">
        <f aca="false">IF(B174="","",SUMIFS(Oportunidades!$E$5:$E$1004,Oportunidades!$B$5:$B$1004,B174,Oportunidades!$D$5:$D$1004,"5. Ganada"))</f>
        <v/>
      </c>
      <c r="O174" s="35"/>
    </row>
    <row r="175" customFormat="false" ht="15" hidden="false" customHeight="false" outlineLevel="0" collapsed="false">
      <c r="A175" s="29" t="str">
        <f aca="false">IF(B175="","","C-"&amp;TEXT(ROW()-4,"000"))</f>
        <v/>
      </c>
      <c r="B175" s="35"/>
      <c r="C175" s="35"/>
      <c r="D175" s="35"/>
      <c r="E175" s="35"/>
      <c r="F175" s="35"/>
      <c r="G175" s="35"/>
      <c r="H175" s="35"/>
      <c r="I175" s="35"/>
      <c r="J175" s="35"/>
      <c r="K175" s="36"/>
      <c r="L175" s="32" t="str">
        <f aca="false">IF(B175="","",IFERROR(1/(1/SUMPRODUCT(MAX((Seguimientos!$B$5:$B$1004=B175)*Seguimientos!$A$5:$A$1004))),""))</f>
        <v/>
      </c>
      <c r="M175" s="33" t="str">
        <f aca="false">IF(B175="","",COUNTIF(Oportunidades!$B$5:$B$1004,B175))</f>
        <v/>
      </c>
      <c r="N175" s="34" t="str">
        <f aca="false">IF(B175="","",SUMIFS(Oportunidades!$E$5:$E$1004,Oportunidades!$B$5:$B$1004,B175,Oportunidades!$D$5:$D$1004,"5. Ganada"))</f>
        <v/>
      </c>
      <c r="O175" s="35"/>
    </row>
    <row r="176" customFormat="false" ht="15" hidden="false" customHeight="false" outlineLevel="0" collapsed="false">
      <c r="A176" s="29" t="str">
        <f aca="false">IF(B176="","","C-"&amp;TEXT(ROW()-4,"000"))</f>
        <v/>
      </c>
      <c r="B176" s="35"/>
      <c r="C176" s="35"/>
      <c r="D176" s="35"/>
      <c r="E176" s="35"/>
      <c r="F176" s="35"/>
      <c r="G176" s="35"/>
      <c r="H176" s="35"/>
      <c r="I176" s="35"/>
      <c r="J176" s="35"/>
      <c r="K176" s="36"/>
      <c r="L176" s="32" t="str">
        <f aca="false">IF(B176="","",IFERROR(1/(1/SUMPRODUCT(MAX((Seguimientos!$B$5:$B$1004=B176)*Seguimientos!$A$5:$A$1004))),""))</f>
        <v/>
      </c>
      <c r="M176" s="33" t="str">
        <f aca="false">IF(B176="","",COUNTIF(Oportunidades!$B$5:$B$1004,B176))</f>
        <v/>
      </c>
      <c r="N176" s="34" t="str">
        <f aca="false">IF(B176="","",SUMIFS(Oportunidades!$E$5:$E$1004,Oportunidades!$B$5:$B$1004,B176,Oportunidades!$D$5:$D$1004,"5. Ganada"))</f>
        <v/>
      </c>
      <c r="O176" s="35"/>
    </row>
    <row r="177" customFormat="false" ht="15" hidden="false" customHeight="false" outlineLevel="0" collapsed="false">
      <c r="A177" s="29" t="str">
        <f aca="false">IF(B177="","","C-"&amp;TEXT(ROW()-4,"000"))</f>
        <v/>
      </c>
      <c r="B177" s="35"/>
      <c r="C177" s="35"/>
      <c r="D177" s="35"/>
      <c r="E177" s="35"/>
      <c r="F177" s="35"/>
      <c r="G177" s="35"/>
      <c r="H177" s="35"/>
      <c r="I177" s="35"/>
      <c r="J177" s="35"/>
      <c r="K177" s="36"/>
      <c r="L177" s="32" t="str">
        <f aca="false">IF(B177="","",IFERROR(1/(1/SUMPRODUCT(MAX((Seguimientos!$B$5:$B$1004=B177)*Seguimientos!$A$5:$A$1004))),""))</f>
        <v/>
      </c>
      <c r="M177" s="33" t="str">
        <f aca="false">IF(B177="","",COUNTIF(Oportunidades!$B$5:$B$1004,B177))</f>
        <v/>
      </c>
      <c r="N177" s="34" t="str">
        <f aca="false">IF(B177="","",SUMIFS(Oportunidades!$E$5:$E$1004,Oportunidades!$B$5:$B$1004,B177,Oportunidades!$D$5:$D$1004,"5. Ganada"))</f>
        <v/>
      </c>
      <c r="O177" s="35"/>
    </row>
    <row r="178" customFormat="false" ht="15" hidden="false" customHeight="false" outlineLevel="0" collapsed="false">
      <c r="A178" s="29" t="str">
        <f aca="false">IF(B178="","","C-"&amp;TEXT(ROW()-4,"000"))</f>
        <v/>
      </c>
      <c r="B178" s="35"/>
      <c r="C178" s="35"/>
      <c r="D178" s="35"/>
      <c r="E178" s="35"/>
      <c r="F178" s="35"/>
      <c r="G178" s="35"/>
      <c r="H178" s="35"/>
      <c r="I178" s="35"/>
      <c r="J178" s="35"/>
      <c r="K178" s="36"/>
      <c r="L178" s="32" t="str">
        <f aca="false">IF(B178="","",IFERROR(1/(1/SUMPRODUCT(MAX((Seguimientos!$B$5:$B$1004=B178)*Seguimientos!$A$5:$A$1004))),""))</f>
        <v/>
      </c>
      <c r="M178" s="33" t="str">
        <f aca="false">IF(B178="","",COUNTIF(Oportunidades!$B$5:$B$1004,B178))</f>
        <v/>
      </c>
      <c r="N178" s="34" t="str">
        <f aca="false">IF(B178="","",SUMIFS(Oportunidades!$E$5:$E$1004,Oportunidades!$B$5:$B$1004,B178,Oportunidades!$D$5:$D$1004,"5. Ganada"))</f>
        <v/>
      </c>
      <c r="O178" s="35"/>
    </row>
    <row r="179" customFormat="false" ht="15" hidden="false" customHeight="false" outlineLevel="0" collapsed="false">
      <c r="A179" s="29" t="str">
        <f aca="false">IF(B179="","","C-"&amp;TEXT(ROW()-4,"000"))</f>
        <v/>
      </c>
      <c r="B179" s="35"/>
      <c r="C179" s="35"/>
      <c r="D179" s="35"/>
      <c r="E179" s="35"/>
      <c r="F179" s="35"/>
      <c r="G179" s="35"/>
      <c r="H179" s="35"/>
      <c r="I179" s="35"/>
      <c r="J179" s="35"/>
      <c r="K179" s="36"/>
      <c r="L179" s="32" t="str">
        <f aca="false">IF(B179="","",IFERROR(1/(1/SUMPRODUCT(MAX((Seguimientos!$B$5:$B$1004=B179)*Seguimientos!$A$5:$A$1004))),""))</f>
        <v/>
      </c>
      <c r="M179" s="33" t="str">
        <f aca="false">IF(B179="","",COUNTIF(Oportunidades!$B$5:$B$1004,B179))</f>
        <v/>
      </c>
      <c r="N179" s="34" t="str">
        <f aca="false">IF(B179="","",SUMIFS(Oportunidades!$E$5:$E$1004,Oportunidades!$B$5:$B$1004,B179,Oportunidades!$D$5:$D$1004,"5. Ganada"))</f>
        <v/>
      </c>
      <c r="O179" s="35"/>
    </row>
    <row r="180" customFormat="false" ht="15" hidden="false" customHeight="false" outlineLevel="0" collapsed="false">
      <c r="A180" s="29" t="str">
        <f aca="false">IF(B180="","","C-"&amp;TEXT(ROW()-4,"000"))</f>
        <v/>
      </c>
      <c r="B180" s="35"/>
      <c r="C180" s="35"/>
      <c r="D180" s="35"/>
      <c r="E180" s="35"/>
      <c r="F180" s="35"/>
      <c r="G180" s="35"/>
      <c r="H180" s="35"/>
      <c r="I180" s="35"/>
      <c r="J180" s="35"/>
      <c r="K180" s="36"/>
      <c r="L180" s="32" t="str">
        <f aca="false">IF(B180="","",IFERROR(1/(1/SUMPRODUCT(MAX((Seguimientos!$B$5:$B$1004=B180)*Seguimientos!$A$5:$A$1004))),""))</f>
        <v/>
      </c>
      <c r="M180" s="33" t="str">
        <f aca="false">IF(B180="","",COUNTIF(Oportunidades!$B$5:$B$1004,B180))</f>
        <v/>
      </c>
      <c r="N180" s="34" t="str">
        <f aca="false">IF(B180="","",SUMIFS(Oportunidades!$E$5:$E$1004,Oportunidades!$B$5:$B$1004,B180,Oportunidades!$D$5:$D$1004,"5. Ganada"))</f>
        <v/>
      </c>
      <c r="O180" s="35"/>
    </row>
    <row r="181" customFormat="false" ht="15" hidden="false" customHeight="false" outlineLevel="0" collapsed="false">
      <c r="A181" s="29" t="str">
        <f aca="false">IF(B181="","","C-"&amp;TEXT(ROW()-4,"000"))</f>
        <v/>
      </c>
      <c r="B181" s="35"/>
      <c r="C181" s="35"/>
      <c r="D181" s="35"/>
      <c r="E181" s="35"/>
      <c r="F181" s="35"/>
      <c r="G181" s="35"/>
      <c r="H181" s="35"/>
      <c r="I181" s="35"/>
      <c r="J181" s="35"/>
      <c r="K181" s="36"/>
      <c r="L181" s="32" t="str">
        <f aca="false">IF(B181="","",IFERROR(1/(1/SUMPRODUCT(MAX((Seguimientos!$B$5:$B$1004=B181)*Seguimientos!$A$5:$A$1004))),""))</f>
        <v/>
      </c>
      <c r="M181" s="33" t="str">
        <f aca="false">IF(B181="","",COUNTIF(Oportunidades!$B$5:$B$1004,B181))</f>
        <v/>
      </c>
      <c r="N181" s="34" t="str">
        <f aca="false">IF(B181="","",SUMIFS(Oportunidades!$E$5:$E$1004,Oportunidades!$B$5:$B$1004,B181,Oportunidades!$D$5:$D$1004,"5. Ganada"))</f>
        <v/>
      </c>
      <c r="O181" s="35"/>
    </row>
    <row r="182" customFormat="false" ht="15" hidden="false" customHeight="false" outlineLevel="0" collapsed="false">
      <c r="A182" s="29" t="str">
        <f aca="false">IF(B182="","","C-"&amp;TEXT(ROW()-4,"000"))</f>
        <v/>
      </c>
      <c r="B182" s="35"/>
      <c r="C182" s="35"/>
      <c r="D182" s="35"/>
      <c r="E182" s="35"/>
      <c r="F182" s="35"/>
      <c r="G182" s="35"/>
      <c r="H182" s="35"/>
      <c r="I182" s="35"/>
      <c r="J182" s="35"/>
      <c r="K182" s="36"/>
      <c r="L182" s="32" t="str">
        <f aca="false">IF(B182="","",IFERROR(1/(1/SUMPRODUCT(MAX((Seguimientos!$B$5:$B$1004=B182)*Seguimientos!$A$5:$A$1004))),""))</f>
        <v/>
      </c>
      <c r="M182" s="33" t="str">
        <f aca="false">IF(B182="","",COUNTIF(Oportunidades!$B$5:$B$1004,B182))</f>
        <v/>
      </c>
      <c r="N182" s="34" t="str">
        <f aca="false">IF(B182="","",SUMIFS(Oportunidades!$E$5:$E$1004,Oportunidades!$B$5:$B$1004,B182,Oportunidades!$D$5:$D$1004,"5. Ganada"))</f>
        <v/>
      </c>
      <c r="O182" s="35"/>
    </row>
    <row r="183" customFormat="false" ht="15" hidden="false" customHeight="false" outlineLevel="0" collapsed="false">
      <c r="A183" s="29" t="str">
        <f aca="false">IF(B183="","","C-"&amp;TEXT(ROW()-4,"000"))</f>
        <v/>
      </c>
      <c r="B183" s="35"/>
      <c r="C183" s="35"/>
      <c r="D183" s="35"/>
      <c r="E183" s="35"/>
      <c r="F183" s="35"/>
      <c r="G183" s="35"/>
      <c r="H183" s="35"/>
      <c r="I183" s="35"/>
      <c r="J183" s="35"/>
      <c r="K183" s="36"/>
      <c r="L183" s="32" t="str">
        <f aca="false">IF(B183="","",IFERROR(1/(1/SUMPRODUCT(MAX((Seguimientos!$B$5:$B$1004=B183)*Seguimientos!$A$5:$A$1004))),""))</f>
        <v/>
      </c>
      <c r="M183" s="33" t="str">
        <f aca="false">IF(B183="","",COUNTIF(Oportunidades!$B$5:$B$1004,B183))</f>
        <v/>
      </c>
      <c r="N183" s="34" t="str">
        <f aca="false">IF(B183="","",SUMIFS(Oportunidades!$E$5:$E$1004,Oportunidades!$B$5:$B$1004,B183,Oportunidades!$D$5:$D$1004,"5. Ganada"))</f>
        <v/>
      </c>
      <c r="O183" s="35"/>
    </row>
    <row r="184" customFormat="false" ht="15" hidden="false" customHeight="false" outlineLevel="0" collapsed="false">
      <c r="A184" s="29" t="str">
        <f aca="false">IF(B184="","","C-"&amp;TEXT(ROW()-4,"000"))</f>
        <v/>
      </c>
      <c r="B184" s="35"/>
      <c r="C184" s="35"/>
      <c r="D184" s="35"/>
      <c r="E184" s="35"/>
      <c r="F184" s="35"/>
      <c r="G184" s="35"/>
      <c r="H184" s="35"/>
      <c r="I184" s="35"/>
      <c r="J184" s="35"/>
      <c r="K184" s="36"/>
      <c r="L184" s="32" t="str">
        <f aca="false">IF(B184="","",IFERROR(1/(1/SUMPRODUCT(MAX((Seguimientos!$B$5:$B$1004=B184)*Seguimientos!$A$5:$A$1004))),""))</f>
        <v/>
      </c>
      <c r="M184" s="33" t="str">
        <f aca="false">IF(B184="","",COUNTIF(Oportunidades!$B$5:$B$1004,B184))</f>
        <v/>
      </c>
      <c r="N184" s="34" t="str">
        <f aca="false">IF(B184="","",SUMIFS(Oportunidades!$E$5:$E$1004,Oportunidades!$B$5:$B$1004,B184,Oportunidades!$D$5:$D$1004,"5. Ganada"))</f>
        <v/>
      </c>
      <c r="O184" s="35"/>
    </row>
    <row r="185" customFormat="false" ht="15" hidden="false" customHeight="false" outlineLevel="0" collapsed="false">
      <c r="A185" s="29" t="str">
        <f aca="false">IF(B185="","","C-"&amp;TEXT(ROW()-4,"000"))</f>
        <v/>
      </c>
      <c r="B185" s="35"/>
      <c r="C185" s="35"/>
      <c r="D185" s="35"/>
      <c r="E185" s="35"/>
      <c r="F185" s="35"/>
      <c r="G185" s="35"/>
      <c r="H185" s="35"/>
      <c r="I185" s="35"/>
      <c r="J185" s="35"/>
      <c r="K185" s="36"/>
      <c r="L185" s="32" t="str">
        <f aca="false">IF(B185="","",IFERROR(1/(1/SUMPRODUCT(MAX((Seguimientos!$B$5:$B$1004=B185)*Seguimientos!$A$5:$A$1004))),""))</f>
        <v/>
      </c>
      <c r="M185" s="33" t="str">
        <f aca="false">IF(B185="","",COUNTIF(Oportunidades!$B$5:$B$1004,B185))</f>
        <v/>
      </c>
      <c r="N185" s="34" t="str">
        <f aca="false">IF(B185="","",SUMIFS(Oportunidades!$E$5:$E$1004,Oportunidades!$B$5:$B$1004,B185,Oportunidades!$D$5:$D$1004,"5. Ganada"))</f>
        <v/>
      </c>
      <c r="O185" s="35"/>
    </row>
    <row r="186" customFormat="false" ht="15" hidden="false" customHeight="false" outlineLevel="0" collapsed="false">
      <c r="A186" s="29" t="str">
        <f aca="false">IF(B186="","","C-"&amp;TEXT(ROW()-4,"000"))</f>
        <v/>
      </c>
      <c r="B186" s="35"/>
      <c r="C186" s="35"/>
      <c r="D186" s="35"/>
      <c r="E186" s="35"/>
      <c r="F186" s="35"/>
      <c r="G186" s="35"/>
      <c r="H186" s="35"/>
      <c r="I186" s="35"/>
      <c r="J186" s="35"/>
      <c r="K186" s="36"/>
      <c r="L186" s="32" t="str">
        <f aca="false">IF(B186="","",IFERROR(1/(1/SUMPRODUCT(MAX((Seguimientos!$B$5:$B$1004=B186)*Seguimientos!$A$5:$A$1004))),""))</f>
        <v/>
      </c>
      <c r="M186" s="33" t="str">
        <f aca="false">IF(B186="","",COUNTIF(Oportunidades!$B$5:$B$1004,B186))</f>
        <v/>
      </c>
      <c r="N186" s="34" t="str">
        <f aca="false">IF(B186="","",SUMIFS(Oportunidades!$E$5:$E$1004,Oportunidades!$B$5:$B$1004,B186,Oportunidades!$D$5:$D$1004,"5. Ganada"))</f>
        <v/>
      </c>
      <c r="O186" s="35"/>
    </row>
    <row r="187" customFormat="false" ht="15" hidden="false" customHeight="false" outlineLevel="0" collapsed="false">
      <c r="A187" s="29" t="str">
        <f aca="false">IF(B187="","","C-"&amp;TEXT(ROW()-4,"000"))</f>
        <v/>
      </c>
      <c r="B187" s="35"/>
      <c r="C187" s="35"/>
      <c r="D187" s="35"/>
      <c r="E187" s="35"/>
      <c r="F187" s="35"/>
      <c r="G187" s="35"/>
      <c r="H187" s="35"/>
      <c r="I187" s="35"/>
      <c r="J187" s="35"/>
      <c r="K187" s="36"/>
      <c r="L187" s="32" t="str">
        <f aca="false">IF(B187="","",IFERROR(1/(1/SUMPRODUCT(MAX((Seguimientos!$B$5:$B$1004=B187)*Seguimientos!$A$5:$A$1004))),""))</f>
        <v/>
      </c>
      <c r="M187" s="33" t="str">
        <f aca="false">IF(B187="","",COUNTIF(Oportunidades!$B$5:$B$1004,B187))</f>
        <v/>
      </c>
      <c r="N187" s="34" t="str">
        <f aca="false">IF(B187="","",SUMIFS(Oportunidades!$E$5:$E$1004,Oportunidades!$B$5:$B$1004,B187,Oportunidades!$D$5:$D$1004,"5. Ganada"))</f>
        <v/>
      </c>
      <c r="O187" s="35"/>
    </row>
    <row r="188" customFormat="false" ht="15" hidden="false" customHeight="false" outlineLevel="0" collapsed="false">
      <c r="A188" s="29" t="str">
        <f aca="false">IF(B188="","","C-"&amp;TEXT(ROW()-4,"000"))</f>
        <v/>
      </c>
      <c r="B188" s="35"/>
      <c r="C188" s="35"/>
      <c r="D188" s="35"/>
      <c r="E188" s="35"/>
      <c r="F188" s="35"/>
      <c r="G188" s="35"/>
      <c r="H188" s="35"/>
      <c r="I188" s="35"/>
      <c r="J188" s="35"/>
      <c r="K188" s="36"/>
      <c r="L188" s="32" t="str">
        <f aca="false">IF(B188="","",IFERROR(1/(1/SUMPRODUCT(MAX((Seguimientos!$B$5:$B$1004=B188)*Seguimientos!$A$5:$A$1004))),""))</f>
        <v/>
      </c>
      <c r="M188" s="33" t="str">
        <f aca="false">IF(B188="","",COUNTIF(Oportunidades!$B$5:$B$1004,B188))</f>
        <v/>
      </c>
      <c r="N188" s="34" t="str">
        <f aca="false">IF(B188="","",SUMIFS(Oportunidades!$E$5:$E$1004,Oportunidades!$B$5:$B$1004,B188,Oportunidades!$D$5:$D$1004,"5. Ganada"))</f>
        <v/>
      </c>
      <c r="O188" s="35"/>
    </row>
    <row r="189" customFormat="false" ht="15" hidden="false" customHeight="false" outlineLevel="0" collapsed="false">
      <c r="A189" s="29" t="str">
        <f aca="false">IF(B189="","","C-"&amp;TEXT(ROW()-4,"000"))</f>
        <v/>
      </c>
      <c r="B189" s="35"/>
      <c r="C189" s="35"/>
      <c r="D189" s="35"/>
      <c r="E189" s="35"/>
      <c r="F189" s="35"/>
      <c r="G189" s="35"/>
      <c r="H189" s="35"/>
      <c r="I189" s="35"/>
      <c r="J189" s="35"/>
      <c r="K189" s="36"/>
      <c r="L189" s="32" t="str">
        <f aca="false">IF(B189="","",IFERROR(1/(1/SUMPRODUCT(MAX((Seguimientos!$B$5:$B$1004=B189)*Seguimientos!$A$5:$A$1004))),""))</f>
        <v/>
      </c>
      <c r="M189" s="33" t="str">
        <f aca="false">IF(B189="","",COUNTIF(Oportunidades!$B$5:$B$1004,B189))</f>
        <v/>
      </c>
      <c r="N189" s="34" t="str">
        <f aca="false">IF(B189="","",SUMIFS(Oportunidades!$E$5:$E$1004,Oportunidades!$B$5:$B$1004,B189,Oportunidades!$D$5:$D$1004,"5. Ganada"))</f>
        <v/>
      </c>
      <c r="O189" s="35"/>
    </row>
    <row r="190" customFormat="false" ht="15" hidden="false" customHeight="false" outlineLevel="0" collapsed="false">
      <c r="A190" s="29" t="str">
        <f aca="false">IF(B190="","","C-"&amp;TEXT(ROW()-4,"000"))</f>
        <v/>
      </c>
      <c r="B190" s="35"/>
      <c r="C190" s="35"/>
      <c r="D190" s="35"/>
      <c r="E190" s="35"/>
      <c r="F190" s="35"/>
      <c r="G190" s="35"/>
      <c r="H190" s="35"/>
      <c r="I190" s="35"/>
      <c r="J190" s="35"/>
      <c r="K190" s="36"/>
      <c r="L190" s="32" t="str">
        <f aca="false">IF(B190="","",IFERROR(1/(1/SUMPRODUCT(MAX((Seguimientos!$B$5:$B$1004=B190)*Seguimientos!$A$5:$A$1004))),""))</f>
        <v/>
      </c>
      <c r="M190" s="33" t="str">
        <f aca="false">IF(B190="","",COUNTIF(Oportunidades!$B$5:$B$1004,B190))</f>
        <v/>
      </c>
      <c r="N190" s="34" t="str">
        <f aca="false">IF(B190="","",SUMIFS(Oportunidades!$E$5:$E$1004,Oportunidades!$B$5:$B$1004,B190,Oportunidades!$D$5:$D$1004,"5. Ganada"))</f>
        <v/>
      </c>
      <c r="O190" s="35"/>
    </row>
    <row r="191" customFormat="false" ht="15" hidden="false" customHeight="false" outlineLevel="0" collapsed="false">
      <c r="A191" s="29" t="str">
        <f aca="false">IF(B191="","","C-"&amp;TEXT(ROW()-4,"000"))</f>
        <v/>
      </c>
      <c r="B191" s="35"/>
      <c r="C191" s="35"/>
      <c r="D191" s="35"/>
      <c r="E191" s="35"/>
      <c r="F191" s="35"/>
      <c r="G191" s="35"/>
      <c r="H191" s="35"/>
      <c r="I191" s="35"/>
      <c r="J191" s="35"/>
      <c r="K191" s="36"/>
      <c r="L191" s="32" t="str">
        <f aca="false">IF(B191="","",IFERROR(1/(1/SUMPRODUCT(MAX((Seguimientos!$B$5:$B$1004=B191)*Seguimientos!$A$5:$A$1004))),""))</f>
        <v/>
      </c>
      <c r="M191" s="33" t="str">
        <f aca="false">IF(B191="","",COUNTIF(Oportunidades!$B$5:$B$1004,B191))</f>
        <v/>
      </c>
      <c r="N191" s="34" t="str">
        <f aca="false">IF(B191="","",SUMIFS(Oportunidades!$E$5:$E$1004,Oportunidades!$B$5:$B$1004,B191,Oportunidades!$D$5:$D$1004,"5. Ganada"))</f>
        <v/>
      </c>
      <c r="O191" s="35"/>
    </row>
    <row r="192" customFormat="false" ht="15" hidden="false" customHeight="false" outlineLevel="0" collapsed="false">
      <c r="A192" s="29" t="str">
        <f aca="false">IF(B192="","","C-"&amp;TEXT(ROW()-4,"000"))</f>
        <v/>
      </c>
      <c r="B192" s="35"/>
      <c r="C192" s="35"/>
      <c r="D192" s="35"/>
      <c r="E192" s="35"/>
      <c r="F192" s="35"/>
      <c r="G192" s="35"/>
      <c r="H192" s="35"/>
      <c r="I192" s="35"/>
      <c r="J192" s="35"/>
      <c r="K192" s="36"/>
      <c r="L192" s="32" t="str">
        <f aca="false">IF(B192="","",IFERROR(1/(1/SUMPRODUCT(MAX((Seguimientos!$B$5:$B$1004=B192)*Seguimientos!$A$5:$A$1004))),""))</f>
        <v/>
      </c>
      <c r="M192" s="33" t="str">
        <f aca="false">IF(B192="","",COUNTIF(Oportunidades!$B$5:$B$1004,B192))</f>
        <v/>
      </c>
      <c r="N192" s="34" t="str">
        <f aca="false">IF(B192="","",SUMIFS(Oportunidades!$E$5:$E$1004,Oportunidades!$B$5:$B$1004,B192,Oportunidades!$D$5:$D$1004,"5. Ganada"))</f>
        <v/>
      </c>
      <c r="O192" s="35"/>
    </row>
    <row r="193" customFormat="false" ht="15" hidden="false" customHeight="false" outlineLevel="0" collapsed="false">
      <c r="A193" s="29" t="str">
        <f aca="false">IF(B193="","","C-"&amp;TEXT(ROW()-4,"000"))</f>
        <v/>
      </c>
      <c r="B193" s="35"/>
      <c r="C193" s="35"/>
      <c r="D193" s="35"/>
      <c r="E193" s="35"/>
      <c r="F193" s="35"/>
      <c r="G193" s="35"/>
      <c r="H193" s="35"/>
      <c r="I193" s="35"/>
      <c r="J193" s="35"/>
      <c r="K193" s="36"/>
      <c r="L193" s="32" t="str">
        <f aca="false">IF(B193="","",IFERROR(1/(1/SUMPRODUCT(MAX((Seguimientos!$B$5:$B$1004=B193)*Seguimientos!$A$5:$A$1004))),""))</f>
        <v/>
      </c>
      <c r="M193" s="33" t="str">
        <f aca="false">IF(B193="","",COUNTIF(Oportunidades!$B$5:$B$1004,B193))</f>
        <v/>
      </c>
      <c r="N193" s="34" t="str">
        <f aca="false">IF(B193="","",SUMIFS(Oportunidades!$E$5:$E$1004,Oportunidades!$B$5:$B$1004,B193,Oportunidades!$D$5:$D$1004,"5. Ganada"))</f>
        <v/>
      </c>
      <c r="O193" s="35"/>
    </row>
    <row r="194" customFormat="false" ht="15" hidden="false" customHeight="false" outlineLevel="0" collapsed="false">
      <c r="A194" s="29" t="str">
        <f aca="false">IF(B194="","","C-"&amp;TEXT(ROW()-4,"000"))</f>
        <v/>
      </c>
      <c r="B194" s="35"/>
      <c r="C194" s="35"/>
      <c r="D194" s="35"/>
      <c r="E194" s="35"/>
      <c r="F194" s="35"/>
      <c r="G194" s="35"/>
      <c r="H194" s="35"/>
      <c r="I194" s="35"/>
      <c r="J194" s="35"/>
      <c r="K194" s="36"/>
      <c r="L194" s="32" t="str">
        <f aca="false">IF(B194="","",IFERROR(1/(1/SUMPRODUCT(MAX((Seguimientos!$B$5:$B$1004=B194)*Seguimientos!$A$5:$A$1004))),""))</f>
        <v/>
      </c>
      <c r="M194" s="33" t="str">
        <f aca="false">IF(B194="","",COUNTIF(Oportunidades!$B$5:$B$1004,B194))</f>
        <v/>
      </c>
      <c r="N194" s="34" t="str">
        <f aca="false">IF(B194="","",SUMIFS(Oportunidades!$E$5:$E$1004,Oportunidades!$B$5:$B$1004,B194,Oportunidades!$D$5:$D$1004,"5. Ganada"))</f>
        <v/>
      </c>
      <c r="O194" s="35"/>
    </row>
    <row r="195" customFormat="false" ht="15" hidden="false" customHeight="false" outlineLevel="0" collapsed="false">
      <c r="A195" s="29" t="str">
        <f aca="false">IF(B195="","","C-"&amp;TEXT(ROW()-4,"000"))</f>
        <v/>
      </c>
      <c r="B195" s="35"/>
      <c r="C195" s="35"/>
      <c r="D195" s="35"/>
      <c r="E195" s="35"/>
      <c r="F195" s="35"/>
      <c r="G195" s="35"/>
      <c r="H195" s="35"/>
      <c r="I195" s="35"/>
      <c r="J195" s="35"/>
      <c r="K195" s="36"/>
      <c r="L195" s="32" t="str">
        <f aca="false">IF(B195="","",IFERROR(1/(1/SUMPRODUCT(MAX((Seguimientos!$B$5:$B$1004=B195)*Seguimientos!$A$5:$A$1004))),""))</f>
        <v/>
      </c>
      <c r="M195" s="33" t="str">
        <f aca="false">IF(B195="","",COUNTIF(Oportunidades!$B$5:$B$1004,B195))</f>
        <v/>
      </c>
      <c r="N195" s="34" t="str">
        <f aca="false">IF(B195="","",SUMIFS(Oportunidades!$E$5:$E$1004,Oportunidades!$B$5:$B$1004,B195,Oportunidades!$D$5:$D$1004,"5. Ganada"))</f>
        <v/>
      </c>
      <c r="O195" s="35"/>
    </row>
    <row r="196" customFormat="false" ht="15" hidden="false" customHeight="false" outlineLevel="0" collapsed="false">
      <c r="A196" s="29" t="str">
        <f aca="false">IF(B196="","","C-"&amp;TEXT(ROW()-4,"000"))</f>
        <v/>
      </c>
      <c r="B196" s="35"/>
      <c r="C196" s="35"/>
      <c r="D196" s="35"/>
      <c r="E196" s="35"/>
      <c r="F196" s="35"/>
      <c r="G196" s="35"/>
      <c r="H196" s="35"/>
      <c r="I196" s="35"/>
      <c r="J196" s="35"/>
      <c r="K196" s="36"/>
      <c r="L196" s="32" t="str">
        <f aca="false">IF(B196="","",IFERROR(1/(1/SUMPRODUCT(MAX((Seguimientos!$B$5:$B$1004=B196)*Seguimientos!$A$5:$A$1004))),""))</f>
        <v/>
      </c>
      <c r="M196" s="33" t="str">
        <f aca="false">IF(B196="","",COUNTIF(Oportunidades!$B$5:$B$1004,B196))</f>
        <v/>
      </c>
      <c r="N196" s="34" t="str">
        <f aca="false">IF(B196="","",SUMIFS(Oportunidades!$E$5:$E$1004,Oportunidades!$B$5:$B$1004,B196,Oportunidades!$D$5:$D$1004,"5. Ganada"))</f>
        <v/>
      </c>
      <c r="O196" s="35"/>
    </row>
    <row r="197" customFormat="false" ht="15" hidden="false" customHeight="false" outlineLevel="0" collapsed="false">
      <c r="A197" s="29" t="str">
        <f aca="false">IF(B197="","","C-"&amp;TEXT(ROW()-4,"000"))</f>
        <v/>
      </c>
      <c r="B197" s="35"/>
      <c r="C197" s="35"/>
      <c r="D197" s="35"/>
      <c r="E197" s="35"/>
      <c r="F197" s="35"/>
      <c r="G197" s="35"/>
      <c r="H197" s="35"/>
      <c r="I197" s="35"/>
      <c r="J197" s="35"/>
      <c r="K197" s="36"/>
      <c r="L197" s="32" t="str">
        <f aca="false">IF(B197="","",IFERROR(1/(1/SUMPRODUCT(MAX((Seguimientos!$B$5:$B$1004=B197)*Seguimientos!$A$5:$A$1004))),""))</f>
        <v/>
      </c>
      <c r="M197" s="33" t="str">
        <f aca="false">IF(B197="","",COUNTIF(Oportunidades!$B$5:$B$1004,B197))</f>
        <v/>
      </c>
      <c r="N197" s="34" t="str">
        <f aca="false">IF(B197="","",SUMIFS(Oportunidades!$E$5:$E$1004,Oportunidades!$B$5:$B$1004,B197,Oportunidades!$D$5:$D$1004,"5. Ganada"))</f>
        <v/>
      </c>
      <c r="O197" s="35"/>
    </row>
    <row r="198" customFormat="false" ht="15" hidden="false" customHeight="false" outlineLevel="0" collapsed="false">
      <c r="A198" s="29" t="str">
        <f aca="false">IF(B198="","","C-"&amp;TEXT(ROW()-4,"000"))</f>
        <v/>
      </c>
      <c r="B198" s="35"/>
      <c r="C198" s="35"/>
      <c r="D198" s="35"/>
      <c r="E198" s="35"/>
      <c r="F198" s="35"/>
      <c r="G198" s="35"/>
      <c r="H198" s="35"/>
      <c r="I198" s="35"/>
      <c r="J198" s="35"/>
      <c r="K198" s="36"/>
      <c r="L198" s="32" t="str">
        <f aca="false">IF(B198="","",IFERROR(1/(1/SUMPRODUCT(MAX((Seguimientos!$B$5:$B$1004=B198)*Seguimientos!$A$5:$A$1004))),""))</f>
        <v/>
      </c>
      <c r="M198" s="33" t="str">
        <f aca="false">IF(B198="","",COUNTIF(Oportunidades!$B$5:$B$1004,B198))</f>
        <v/>
      </c>
      <c r="N198" s="34" t="str">
        <f aca="false">IF(B198="","",SUMIFS(Oportunidades!$E$5:$E$1004,Oportunidades!$B$5:$B$1004,B198,Oportunidades!$D$5:$D$1004,"5. Ganada"))</f>
        <v/>
      </c>
      <c r="O198" s="35"/>
    </row>
    <row r="199" customFormat="false" ht="15" hidden="false" customHeight="false" outlineLevel="0" collapsed="false">
      <c r="A199" s="29" t="str">
        <f aca="false">IF(B199="","","C-"&amp;TEXT(ROW()-4,"000"))</f>
        <v/>
      </c>
      <c r="B199" s="35"/>
      <c r="C199" s="35"/>
      <c r="D199" s="35"/>
      <c r="E199" s="35"/>
      <c r="F199" s="35"/>
      <c r="G199" s="35"/>
      <c r="H199" s="35"/>
      <c r="I199" s="35"/>
      <c r="J199" s="35"/>
      <c r="K199" s="36"/>
      <c r="L199" s="32" t="str">
        <f aca="false">IF(B199="","",IFERROR(1/(1/SUMPRODUCT(MAX((Seguimientos!$B$5:$B$1004=B199)*Seguimientos!$A$5:$A$1004))),""))</f>
        <v/>
      </c>
      <c r="M199" s="33" t="str">
        <f aca="false">IF(B199="","",COUNTIF(Oportunidades!$B$5:$B$1004,B199))</f>
        <v/>
      </c>
      <c r="N199" s="34" t="str">
        <f aca="false">IF(B199="","",SUMIFS(Oportunidades!$E$5:$E$1004,Oportunidades!$B$5:$B$1004,B199,Oportunidades!$D$5:$D$1004,"5. Ganada"))</f>
        <v/>
      </c>
      <c r="O199" s="35"/>
    </row>
    <row r="200" customFormat="false" ht="15" hidden="false" customHeight="false" outlineLevel="0" collapsed="false">
      <c r="A200" s="29" t="str">
        <f aca="false">IF(B200="","","C-"&amp;TEXT(ROW()-4,"000"))</f>
        <v/>
      </c>
      <c r="B200" s="35"/>
      <c r="C200" s="35"/>
      <c r="D200" s="35"/>
      <c r="E200" s="35"/>
      <c r="F200" s="35"/>
      <c r="G200" s="35"/>
      <c r="H200" s="35"/>
      <c r="I200" s="35"/>
      <c r="J200" s="35"/>
      <c r="K200" s="36"/>
      <c r="L200" s="32" t="str">
        <f aca="false">IF(B200="","",IFERROR(1/(1/SUMPRODUCT(MAX((Seguimientos!$B$5:$B$1004=B200)*Seguimientos!$A$5:$A$1004))),""))</f>
        <v/>
      </c>
      <c r="M200" s="33" t="str">
        <f aca="false">IF(B200="","",COUNTIF(Oportunidades!$B$5:$B$1004,B200))</f>
        <v/>
      </c>
      <c r="N200" s="34" t="str">
        <f aca="false">IF(B200="","",SUMIFS(Oportunidades!$E$5:$E$1004,Oportunidades!$B$5:$B$1004,B200,Oportunidades!$D$5:$D$1004,"5. Ganada"))</f>
        <v/>
      </c>
      <c r="O200" s="35"/>
    </row>
    <row r="201" customFormat="false" ht="15" hidden="false" customHeight="false" outlineLevel="0" collapsed="false">
      <c r="A201" s="29" t="str">
        <f aca="false">IF(B201="","","C-"&amp;TEXT(ROW()-4,"000"))</f>
        <v/>
      </c>
      <c r="B201" s="35"/>
      <c r="C201" s="35"/>
      <c r="D201" s="35"/>
      <c r="E201" s="35"/>
      <c r="F201" s="35"/>
      <c r="G201" s="35"/>
      <c r="H201" s="35"/>
      <c r="I201" s="35"/>
      <c r="J201" s="35"/>
      <c r="K201" s="36"/>
      <c r="L201" s="32" t="str">
        <f aca="false">IF(B201="","",IFERROR(1/(1/SUMPRODUCT(MAX((Seguimientos!$B$5:$B$1004=B201)*Seguimientos!$A$5:$A$1004))),""))</f>
        <v/>
      </c>
      <c r="M201" s="33" t="str">
        <f aca="false">IF(B201="","",COUNTIF(Oportunidades!$B$5:$B$1004,B201))</f>
        <v/>
      </c>
      <c r="N201" s="34" t="str">
        <f aca="false">IF(B201="","",SUMIFS(Oportunidades!$E$5:$E$1004,Oportunidades!$B$5:$B$1004,B201,Oportunidades!$D$5:$D$1004,"5. Ganada"))</f>
        <v/>
      </c>
      <c r="O201" s="35"/>
    </row>
    <row r="202" customFormat="false" ht="15" hidden="false" customHeight="false" outlineLevel="0" collapsed="false">
      <c r="A202" s="29" t="str">
        <f aca="false">IF(B202="","","C-"&amp;TEXT(ROW()-4,"000"))</f>
        <v/>
      </c>
      <c r="B202" s="35"/>
      <c r="C202" s="35"/>
      <c r="D202" s="35"/>
      <c r="E202" s="35"/>
      <c r="F202" s="35"/>
      <c r="G202" s="35"/>
      <c r="H202" s="35"/>
      <c r="I202" s="35"/>
      <c r="J202" s="35"/>
      <c r="K202" s="36"/>
      <c r="L202" s="32" t="str">
        <f aca="false">IF(B202="","",IFERROR(1/(1/SUMPRODUCT(MAX((Seguimientos!$B$5:$B$1004=B202)*Seguimientos!$A$5:$A$1004))),""))</f>
        <v/>
      </c>
      <c r="M202" s="33" t="str">
        <f aca="false">IF(B202="","",COUNTIF(Oportunidades!$B$5:$B$1004,B202))</f>
        <v/>
      </c>
      <c r="N202" s="34" t="str">
        <f aca="false">IF(B202="","",SUMIFS(Oportunidades!$E$5:$E$1004,Oportunidades!$B$5:$B$1004,B202,Oportunidades!$D$5:$D$1004,"5. Ganada"))</f>
        <v/>
      </c>
      <c r="O202" s="35"/>
    </row>
    <row r="203" customFormat="false" ht="15" hidden="false" customHeight="false" outlineLevel="0" collapsed="false">
      <c r="A203" s="29" t="str">
        <f aca="false">IF(B203="","","C-"&amp;TEXT(ROW()-4,"000"))</f>
        <v/>
      </c>
      <c r="B203" s="35"/>
      <c r="C203" s="35"/>
      <c r="D203" s="35"/>
      <c r="E203" s="35"/>
      <c r="F203" s="35"/>
      <c r="G203" s="35"/>
      <c r="H203" s="35"/>
      <c r="I203" s="35"/>
      <c r="J203" s="35"/>
      <c r="K203" s="36"/>
      <c r="L203" s="32" t="str">
        <f aca="false">IF(B203="","",IFERROR(1/(1/SUMPRODUCT(MAX((Seguimientos!$B$5:$B$1004=B203)*Seguimientos!$A$5:$A$1004))),""))</f>
        <v/>
      </c>
      <c r="M203" s="33" t="str">
        <f aca="false">IF(B203="","",COUNTIF(Oportunidades!$B$5:$B$1004,B203))</f>
        <v/>
      </c>
      <c r="N203" s="34" t="str">
        <f aca="false">IF(B203="","",SUMIFS(Oportunidades!$E$5:$E$1004,Oportunidades!$B$5:$B$1004,B203,Oportunidades!$D$5:$D$1004,"5. Ganada"))</f>
        <v/>
      </c>
      <c r="O203" s="35"/>
    </row>
    <row r="204" customFormat="false" ht="15" hidden="false" customHeight="false" outlineLevel="0" collapsed="false">
      <c r="A204" s="29" t="str">
        <f aca="false">IF(B204="","","C-"&amp;TEXT(ROW()-4,"000"))</f>
        <v/>
      </c>
      <c r="B204" s="35"/>
      <c r="C204" s="35"/>
      <c r="D204" s="35"/>
      <c r="E204" s="35"/>
      <c r="F204" s="35"/>
      <c r="G204" s="35"/>
      <c r="H204" s="35"/>
      <c r="I204" s="35"/>
      <c r="J204" s="35"/>
      <c r="K204" s="36"/>
      <c r="L204" s="32" t="str">
        <f aca="false">IF(B204="","",IFERROR(1/(1/SUMPRODUCT(MAX((Seguimientos!$B$5:$B$1004=B204)*Seguimientos!$A$5:$A$1004))),""))</f>
        <v/>
      </c>
      <c r="M204" s="33" t="str">
        <f aca="false">IF(B204="","",COUNTIF(Oportunidades!$B$5:$B$1004,B204))</f>
        <v/>
      </c>
      <c r="N204" s="34" t="str">
        <f aca="false">IF(B204="","",SUMIFS(Oportunidades!$E$5:$E$1004,Oportunidades!$B$5:$B$1004,B204,Oportunidades!$D$5:$D$1004,"5. Ganada"))</f>
        <v/>
      </c>
      <c r="O204" s="35"/>
    </row>
    <row r="205" customFormat="false" ht="15" hidden="false" customHeight="false" outlineLevel="0" collapsed="false">
      <c r="A205" s="29" t="str">
        <f aca="false">IF(B205="","","C-"&amp;TEXT(ROW()-4,"000"))</f>
        <v/>
      </c>
      <c r="B205" s="35"/>
      <c r="C205" s="35"/>
      <c r="D205" s="35"/>
      <c r="E205" s="35"/>
      <c r="F205" s="35"/>
      <c r="G205" s="35"/>
      <c r="H205" s="35"/>
      <c r="I205" s="35"/>
      <c r="J205" s="35"/>
      <c r="K205" s="36"/>
      <c r="L205" s="32" t="str">
        <f aca="false">IF(B205="","",IFERROR(1/(1/SUMPRODUCT(MAX((Seguimientos!$B$5:$B$1004=B205)*Seguimientos!$A$5:$A$1004))),""))</f>
        <v/>
      </c>
      <c r="M205" s="33" t="str">
        <f aca="false">IF(B205="","",COUNTIF(Oportunidades!$B$5:$B$1004,B205))</f>
        <v/>
      </c>
      <c r="N205" s="34" t="str">
        <f aca="false">IF(B205="","",SUMIFS(Oportunidades!$E$5:$E$1004,Oportunidades!$B$5:$B$1004,B205,Oportunidades!$D$5:$D$1004,"5. Ganada"))</f>
        <v/>
      </c>
      <c r="O205" s="35"/>
    </row>
    <row r="206" customFormat="false" ht="15" hidden="false" customHeight="false" outlineLevel="0" collapsed="false">
      <c r="A206" s="29" t="str">
        <f aca="false">IF(B206="","","C-"&amp;TEXT(ROW()-4,"000"))</f>
        <v/>
      </c>
      <c r="B206" s="35"/>
      <c r="C206" s="35"/>
      <c r="D206" s="35"/>
      <c r="E206" s="35"/>
      <c r="F206" s="35"/>
      <c r="G206" s="35"/>
      <c r="H206" s="35"/>
      <c r="I206" s="35"/>
      <c r="J206" s="35"/>
      <c r="K206" s="36"/>
      <c r="L206" s="32" t="str">
        <f aca="false">IF(B206="","",IFERROR(1/(1/SUMPRODUCT(MAX((Seguimientos!$B$5:$B$1004=B206)*Seguimientos!$A$5:$A$1004))),""))</f>
        <v/>
      </c>
      <c r="M206" s="33" t="str">
        <f aca="false">IF(B206="","",COUNTIF(Oportunidades!$B$5:$B$1004,B206))</f>
        <v/>
      </c>
      <c r="N206" s="34" t="str">
        <f aca="false">IF(B206="","",SUMIFS(Oportunidades!$E$5:$E$1004,Oportunidades!$B$5:$B$1004,B206,Oportunidades!$D$5:$D$1004,"5. Ganada"))</f>
        <v/>
      </c>
      <c r="O206" s="35"/>
    </row>
    <row r="207" customFormat="false" ht="15" hidden="false" customHeight="false" outlineLevel="0" collapsed="false">
      <c r="A207" s="29" t="str">
        <f aca="false">IF(B207="","","C-"&amp;TEXT(ROW()-4,"000"))</f>
        <v/>
      </c>
      <c r="B207" s="35"/>
      <c r="C207" s="35"/>
      <c r="D207" s="35"/>
      <c r="E207" s="35"/>
      <c r="F207" s="35"/>
      <c r="G207" s="35"/>
      <c r="H207" s="35"/>
      <c r="I207" s="35"/>
      <c r="J207" s="35"/>
      <c r="K207" s="36"/>
      <c r="L207" s="32" t="str">
        <f aca="false">IF(B207="","",IFERROR(1/(1/SUMPRODUCT(MAX((Seguimientos!$B$5:$B$1004=B207)*Seguimientos!$A$5:$A$1004))),""))</f>
        <v/>
      </c>
      <c r="M207" s="33" t="str">
        <f aca="false">IF(B207="","",COUNTIF(Oportunidades!$B$5:$B$1004,B207))</f>
        <v/>
      </c>
      <c r="N207" s="34" t="str">
        <f aca="false">IF(B207="","",SUMIFS(Oportunidades!$E$5:$E$1004,Oportunidades!$B$5:$B$1004,B207,Oportunidades!$D$5:$D$1004,"5. Ganada"))</f>
        <v/>
      </c>
      <c r="O207" s="35"/>
    </row>
    <row r="208" customFormat="false" ht="15" hidden="false" customHeight="false" outlineLevel="0" collapsed="false">
      <c r="A208" s="29" t="str">
        <f aca="false">IF(B208="","","C-"&amp;TEXT(ROW()-4,"000"))</f>
        <v/>
      </c>
      <c r="B208" s="35"/>
      <c r="C208" s="35"/>
      <c r="D208" s="35"/>
      <c r="E208" s="35"/>
      <c r="F208" s="35"/>
      <c r="G208" s="35"/>
      <c r="H208" s="35"/>
      <c r="I208" s="35"/>
      <c r="J208" s="35"/>
      <c r="K208" s="36"/>
      <c r="L208" s="32" t="str">
        <f aca="false">IF(B208="","",IFERROR(1/(1/SUMPRODUCT(MAX((Seguimientos!$B$5:$B$1004=B208)*Seguimientos!$A$5:$A$1004))),""))</f>
        <v/>
      </c>
      <c r="M208" s="33" t="str">
        <f aca="false">IF(B208="","",COUNTIF(Oportunidades!$B$5:$B$1004,B208))</f>
        <v/>
      </c>
      <c r="N208" s="34" t="str">
        <f aca="false">IF(B208="","",SUMIFS(Oportunidades!$E$5:$E$1004,Oportunidades!$B$5:$B$1004,B208,Oportunidades!$D$5:$D$1004,"5. Ganada"))</f>
        <v/>
      </c>
      <c r="O208" s="35"/>
    </row>
    <row r="209" customFormat="false" ht="15" hidden="false" customHeight="false" outlineLevel="0" collapsed="false">
      <c r="A209" s="29" t="str">
        <f aca="false">IF(B209="","","C-"&amp;TEXT(ROW()-4,"000"))</f>
        <v/>
      </c>
      <c r="B209" s="35"/>
      <c r="C209" s="35"/>
      <c r="D209" s="35"/>
      <c r="E209" s="35"/>
      <c r="F209" s="35"/>
      <c r="G209" s="35"/>
      <c r="H209" s="35"/>
      <c r="I209" s="35"/>
      <c r="J209" s="35"/>
      <c r="K209" s="36"/>
      <c r="L209" s="32" t="str">
        <f aca="false">IF(B209="","",IFERROR(1/(1/SUMPRODUCT(MAX((Seguimientos!$B$5:$B$1004=B209)*Seguimientos!$A$5:$A$1004))),""))</f>
        <v/>
      </c>
      <c r="M209" s="33" t="str">
        <f aca="false">IF(B209="","",COUNTIF(Oportunidades!$B$5:$B$1004,B209))</f>
        <v/>
      </c>
      <c r="N209" s="34" t="str">
        <f aca="false">IF(B209="","",SUMIFS(Oportunidades!$E$5:$E$1004,Oportunidades!$B$5:$B$1004,B209,Oportunidades!$D$5:$D$1004,"5. Ganada"))</f>
        <v/>
      </c>
      <c r="O209" s="35"/>
    </row>
    <row r="210" customFormat="false" ht="15" hidden="false" customHeight="false" outlineLevel="0" collapsed="false">
      <c r="A210" s="29" t="str">
        <f aca="false">IF(B210="","","C-"&amp;TEXT(ROW()-4,"000"))</f>
        <v/>
      </c>
      <c r="B210" s="35"/>
      <c r="C210" s="35"/>
      <c r="D210" s="35"/>
      <c r="E210" s="35"/>
      <c r="F210" s="35"/>
      <c r="G210" s="35"/>
      <c r="H210" s="35"/>
      <c r="I210" s="35"/>
      <c r="J210" s="35"/>
      <c r="K210" s="36"/>
      <c r="L210" s="32" t="str">
        <f aca="false">IF(B210="","",IFERROR(1/(1/SUMPRODUCT(MAX((Seguimientos!$B$5:$B$1004=B210)*Seguimientos!$A$5:$A$1004))),""))</f>
        <v/>
      </c>
      <c r="M210" s="33" t="str">
        <f aca="false">IF(B210="","",COUNTIF(Oportunidades!$B$5:$B$1004,B210))</f>
        <v/>
      </c>
      <c r="N210" s="34" t="str">
        <f aca="false">IF(B210="","",SUMIFS(Oportunidades!$E$5:$E$1004,Oportunidades!$B$5:$B$1004,B210,Oportunidades!$D$5:$D$1004,"5. Ganada"))</f>
        <v/>
      </c>
      <c r="O210" s="35"/>
    </row>
    <row r="211" customFormat="false" ht="15" hidden="false" customHeight="false" outlineLevel="0" collapsed="false">
      <c r="A211" s="29" t="str">
        <f aca="false">IF(B211="","","C-"&amp;TEXT(ROW()-4,"000"))</f>
        <v/>
      </c>
      <c r="B211" s="35"/>
      <c r="C211" s="35"/>
      <c r="D211" s="35"/>
      <c r="E211" s="35"/>
      <c r="F211" s="35"/>
      <c r="G211" s="35"/>
      <c r="H211" s="35"/>
      <c r="I211" s="35"/>
      <c r="J211" s="35"/>
      <c r="K211" s="36"/>
      <c r="L211" s="32" t="str">
        <f aca="false">IF(B211="","",IFERROR(1/(1/SUMPRODUCT(MAX((Seguimientos!$B$5:$B$1004=B211)*Seguimientos!$A$5:$A$1004))),""))</f>
        <v/>
      </c>
      <c r="M211" s="33" t="str">
        <f aca="false">IF(B211="","",COUNTIF(Oportunidades!$B$5:$B$1004,B211))</f>
        <v/>
      </c>
      <c r="N211" s="34" t="str">
        <f aca="false">IF(B211="","",SUMIFS(Oportunidades!$E$5:$E$1004,Oportunidades!$B$5:$B$1004,B211,Oportunidades!$D$5:$D$1004,"5. Ganada"))</f>
        <v/>
      </c>
      <c r="O211" s="35"/>
    </row>
    <row r="212" customFormat="false" ht="15" hidden="false" customHeight="false" outlineLevel="0" collapsed="false">
      <c r="A212" s="29" t="str">
        <f aca="false">IF(B212="","","C-"&amp;TEXT(ROW()-4,"000"))</f>
        <v/>
      </c>
      <c r="B212" s="35"/>
      <c r="C212" s="35"/>
      <c r="D212" s="35"/>
      <c r="E212" s="35"/>
      <c r="F212" s="35"/>
      <c r="G212" s="35"/>
      <c r="H212" s="35"/>
      <c r="I212" s="35"/>
      <c r="J212" s="35"/>
      <c r="K212" s="36"/>
      <c r="L212" s="32" t="str">
        <f aca="false">IF(B212="","",IFERROR(1/(1/SUMPRODUCT(MAX((Seguimientos!$B$5:$B$1004=B212)*Seguimientos!$A$5:$A$1004))),""))</f>
        <v/>
      </c>
      <c r="M212" s="33" t="str">
        <f aca="false">IF(B212="","",COUNTIF(Oportunidades!$B$5:$B$1004,B212))</f>
        <v/>
      </c>
      <c r="N212" s="34" t="str">
        <f aca="false">IF(B212="","",SUMIFS(Oportunidades!$E$5:$E$1004,Oportunidades!$B$5:$B$1004,B212,Oportunidades!$D$5:$D$1004,"5. Ganada"))</f>
        <v/>
      </c>
      <c r="O212" s="35"/>
    </row>
    <row r="213" customFormat="false" ht="15" hidden="false" customHeight="false" outlineLevel="0" collapsed="false">
      <c r="A213" s="29" t="str">
        <f aca="false">IF(B213="","","C-"&amp;TEXT(ROW()-4,"000"))</f>
        <v/>
      </c>
      <c r="B213" s="35"/>
      <c r="C213" s="35"/>
      <c r="D213" s="35"/>
      <c r="E213" s="35"/>
      <c r="F213" s="35"/>
      <c r="G213" s="35"/>
      <c r="H213" s="35"/>
      <c r="I213" s="35"/>
      <c r="J213" s="35"/>
      <c r="K213" s="36"/>
      <c r="L213" s="32" t="str">
        <f aca="false">IF(B213="","",IFERROR(1/(1/SUMPRODUCT(MAX((Seguimientos!$B$5:$B$1004=B213)*Seguimientos!$A$5:$A$1004))),""))</f>
        <v/>
      </c>
      <c r="M213" s="33" t="str">
        <f aca="false">IF(B213="","",COUNTIF(Oportunidades!$B$5:$B$1004,B213))</f>
        <v/>
      </c>
      <c r="N213" s="34" t="str">
        <f aca="false">IF(B213="","",SUMIFS(Oportunidades!$E$5:$E$1004,Oportunidades!$B$5:$B$1004,B213,Oportunidades!$D$5:$D$1004,"5. Ganada"))</f>
        <v/>
      </c>
      <c r="O213" s="35"/>
    </row>
    <row r="214" customFormat="false" ht="15" hidden="false" customHeight="false" outlineLevel="0" collapsed="false">
      <c r="A214" s="29" t="str">
        <f aca="false">IF(B214="","","C-"&amp;TEXT(ROW()-4,"000"))</f>
        <v/>
      </c>
      <c r="B214" s="35"/>
      <c r="C214" s="35"/>
      <c r="D214" s="35"/>
      <c r="E214" s="35"/>
      <c r="F214" s="35"/>
      <c r="G214" s="35"/>
      <c r="H214" s="35"/>
      <c r="I214" s="35"/>
      <c r="J214" s="35"/>
      <c r="K214" s="36"/>
      <c r="L214" s="32" t="str">
        <f aca="false">IF(B214="","",IFERROR(1/(1/SUMPRODUCT(MAX((Seguimientos!$B$5:$B$1004=B214)*Seguimientos!$A$5:$A$1004))),""))</f>
        <v/>
      </c>
      <c r="M214" s="33" t="str">
        <f aca="false">IF(B214="","",COUNTIF(Oportunidades!$B$5:$B$1004,B214))</f>
        <v/>
      </c>
      <c r="N214" s="34" t="str">
        <f aca="false">IF(B214="","",SUMIFS(Oportunidades!$E$5:$E$1004,Oportunidades!$B$5:$B$1004,B214,Oportunidades!$D$5:$D$1004,"5. Ganada"))</f>
        <v/>
      </c>
      <c r="O214" s="35"/>
    </row>
    <row r="215" customFormat="false" ht="15" hidden="false" customHeight="false" outlineLevel="0" collapsed="false">
      <c r="A215" s="29" t="str">
        <f aca="false">IF(B215="","","C-"&amp;TEXT(ROW()-4,"000"))</f>
        <v/>
      </c>
      <c r="B215" s="35"/>
      <c r="C215" s="35"/>
      <c r="D215" s="35"/>
      <c r="E215" s="35"/>
      <c r="F215" s="35"/>
      <c r="G215" s="35"/>
      <c r="H215" s="35"/>
      <c r="I215" s="35"/>
      <c r="J215" s="35"/>
      <c r="K215" s="36"/>
      <c r="L215" s="32" t="str">
        <f aca="false">IF(B215="","",IFERROR(1/(1/SUMPRODUCT(MAX((Seguimientos!$B$5:$B$1004=B215)*Seguimientos!$A$5:$A$1004))),""))</f>
        <v/>
      </c>
      <c r="M215" s="33" t="str">
        <f aca="false">IF(B215="","",COUNTIF(Oportunidades!$B$5:$B$1004,B215))</f>
        <v/>
      </c>
      <c r="N215" s="34" t="str">
        <f aca="false">IF(B215="","",SUMIFS(Oportunidades!$E$5:$E$1004,Oportunidades!$B$5:$B$1004,B215,Oportunidades!$D$5:$D$1004,"5. Ganada"))</f>
        <v/>
      </c>
      <c r="O215" s="35"/>
    </row>
    <row r="216" customFormat="false" ht="15" hidden="false" customHeight="false" outlineLevel="0" collapsed="false">
      <c r="A216" s="29" t="str">
        <f aca="false">IF(B216="","","C-"&amp;TEXT(ROW()-4,"000"))</f>
        <v/>
      </c>
      <c r="B216" s="35"/>
      <c r="C216" s="35"/>
      <c r="D216" s="35"/>
      <c r="E216" s="35"/>
      <c r="F216" s="35"/>
      <c r="G216" s="35"/>
      <c r="H216" s="35"/>
      <c r="I216" s="35"/>
      <c r="J216" s="35"/>
      <c r="K216" s="36"/>
      <c r="L216" s="32" t="str">
        <f aca="false">IF(B216="","",IFERROR(1/(1/SUMPRODUCT(MAX((Seguimientos!$B$5:$B$1004=B216)*Seguimientos!$A$5:$A$1004))),""))</f>
        <v/>
      </c>
      <c r="M216" s="33" t="str">
        <f aca="false">IF(B216="","",COUNTIF(Oportunidades!$B$5:$B$1004,B216))</f>
        <v/>
      </c>
      <c r="N216" s="34" t="str">
        <f aca="false">IF(B216="","",SUMIFS(Oportunidades!$E$5:$E$1004,Oportunidades!$B$5:$B$1004,B216,Oportunidades!$D$5:$D$1004,"5. Ganada"))</f>
        <v/>
      </c>
      <c r="O216" s="35"/>
    </row>
    <row r="217" customFormat="false" ht="15" hidden="false" customHeight="false" outlineLevel="0" collapsed="false">
      <c r="A217" s="29" t="str">
        <f aca="false">IF(B217="","","C-"&amp;TEXT(ROW()-4,"000"))</f>
        <v/>
      </c>
      <c r="B217" s="35"/>
      <c r="C217" s="35"/>
      <c r="D217" s="35"/>
      <c r="E217" s="35"/>
      <c r="F217" s="35"/>
      <c r="G217" s="35"/>
      <c r="H217" s="35"/>
      <c r="I217" s="35"/>
      <c r="J217" s="35"/>
      <c r="K217" s="36"/>
      <c r="L217" s="32" t="str">
        <f aca="false">IF(B217="","",IFERROR(1/(1/SUMPRODUCT(MAX((Seguimientos!$B$5:$B$1004=B217)*Seguimientos!$A$5:$A$1004))),""))</f>
        <v/>
      </c>
      <c r="M217" s="33" t="str">
        <f aca="false">IF(B217="","",COUNTIF(Oportunidades!$B$5:$B$1004,B217))</f>
        <v/>
      </c>
      <c r="N217" s="34" t="str">
        <f aca="false">IF(B217="","",SUMIFS(Oportunidades!$E$5:$E$1004,Oportunidades!$B$5:$B$1004,B217,Oportunidades!$D$5:$D$1004,"5. Ganada"))</f>
        <v/>
      </c>
      <c r="O217" s="35"/>
    </row>
    <row r="218" customFormat="false" ht="15" hidden="false" customHeight="false" outlineLevel="0" collapsed="false">
      <c r="A218" s="29" t="str">
        <f aca="false">IF(B218="","","C-"&amp;TEXT(ROW()-4,"000"))</f>
        <v/>
      </c>
      <c r="B218" s="35"/>
      <c r="C218" s="35"/>
      <c r="D218" s="35"/>
      <c r="E218" s="35"/>
      <c r="F218" s="35"/>
      <c r="G218" s="35"/>
      <c r="H218" s="35"/>
      <c r="I218" s="35"/>
      <c r="J218" s="35"/>
      <c r="K218" s="36"/>
      <c r="L218" s="32" t="str">
        <f aca="false">IF(B218="","",IFERROR(1/(1/SUMPRODUCT(MAX((Seguimientos!$B$5:$B$1004=B218)*Seguimientos!$A$5:$A$1004))),""))</f>
        <v/>
      </c>
      <c r="M218" s="33" t="str">
        <f aca="false">IF(B218="","",COUNTIF(Oportunidades!$B$5:$B$1004,B218))</f>
        <v/>
      </c>
      <c r="N218" s="34" t="str">
        <f aca="false">IF(B218="","",SUMIFS(Oportunidades!$E$5:$E$1004,Oportunidades!$B$5:$B$1004,B218,Oportunidades!$D$5:$D$1004,"5. Ganada"))</f>
        <v/>
      </c>
      <c r="O218" s="35"/>
    </row>
    <row r="219" customFormat="false" ht="15" hidden="false" customHeight="false" outlineLevel="0" collapsed="false">
      <c r="A219" s="29" t="str">
        <f aca="false">IF(B219="","","C-"&amp;TEXT(ROW()-4,"000"))</f>
        <v/>
      </c>
      <c r="B219" s="35"/>
      <c r="C219" s="35"/>
      <c r="D219" s="35"/>
      <c r="E219" s="35"/>
      <c r="F219" s="35"/>
      <c r="G219" s="35"/>
      <c r="H219" s="35"/>
      <c r="I219" s="35"/>
      <c r="J219" s="35"/>
      <c r="K219" s="36"/>
      <c r="L219" s="32" t="str">
        <f aca="false">IF(B219="","",IFERROR(1/(1/SUMPRODUCT(MAX((Seguimientos!$B$5:$B$1004=B219)*Seguimientos!$A$5:$A$1004))),""))</f>
        <v/>
      </c>
      <c r="M219" s="33" t="str">
        <f aca="false">IF(B219="","",COUNTIF(Oportunidades!$B$5:$B$1004,B219))</f>
        <v/>
      </c>
      <c r="N219" s="34" t="str">
        <f aca="false">IF(B219="","",SUMIFS(Oportunidades!$E$5:$E$1004,Oportunidades!$B$5:$B$1004,B219,Oportunidades!$D$5:$D$1004,"5. Ganada"))</f>
        <v/>
      </c>
      <c r="O219" s="35"/>
    </row>
    <row r="220" customFormat="false" ht="15" hidden="false" customHeight="false" outlineLevel="0" collapsed="false">
      <c r="A220" s="29" t="str">
        <f aca="false">IF(B220="","","C-"&amp;TEXT(ROW()-4,"000"))</f>
        <v/>
      </c>
      <c r="B220" s="35"/>
      <c r="C220" s="35"/>
      <c r="D220" s="35"/>
      <c r="E220" s="35"/>
      <c r="F220" s="35"/>
      <c r="G220" s="35"/>
      <c r="H220" s="35"/>
      <c r="I220" s="35"/>
      <c r="J220" s="35"/>
      <c r="K220" s="36"/>
      <c r="L220" s="32" t="str">
        <f aca="false">IF(B220="","",IFERROR(1/(1/SUMPRODUCT(MAX((Seguimientos!$B$5:$B$1004=B220)*Seguimientos!$A$5:$A$1004))),""))</f>
        <v/>
      </c>
      <c r="M220" s="33" t="str">
        <f aca="false">IF(B220="","",COUNTIF(Oportunidades!$B$5:$B$1004,B220))</f>
        <v/>
      </c>
      <c r="N220" s="34" t="str">
        <f aca="false">IF(B220="","",SUMIFS(Oportunidades!$E$5:$E$1004,Oportunidades!$B$5:$B$1004,B220,Oportunidades!$D$5:$D$1004,"5. Ganada"))</f>
        <v/>
      </c>
      <c r="O220" s="35"/>
    </row>
    <row r="221" customFormat="false" ht="15" hidden="false" customHeight="false" outlineLevel="0" collapsed="false">
      <c r="A221" s="29" t="str">
        <f aca="false">IF(B221="","","C-"&amp;TEXT(ROW()-4,"000"))</f>
        <v/>
      </c>
      <c r="B221" s="35"/>
      <c r="C221" s="35"/>
      <c r="D221" s="35"/>
      <c r="E221" s="35"/>
      <c r="F221" s="35"/>
      <c r="G221" s="35"/>
      <c r="H221" s="35"/>
      <c r="I221" s="35"/>
      <c r="J221" s="35"/>
      <c r="K221" s="36"/>
      <c r="L221" s="32" t="str">
        <f aca="false">IF(B221="","",IFERROR(1/(1/SUMPRODUCT(MAX((Seguimientos!$B$5:$B$1004=B221)*Seguimientos!$A$5:$A$1004))),""))</f>
        <v/>
      </c>
      <c r="M221" s="33" t="str">
        <f aca="false">IF(B221="","",COUNTIF(Oportunidades!$B$5:$B$1004,B221))</f>
        <v/>
      </c>
      <c r="N221" s="34" t="str">
        <f aca="false">IF(B221="","",SUMIFS(Oportunidades!$E$5:$E$1004,Oportunidades!$B$5:$B$1004,B221,Oportunidades!$D$5:$D$1004,"5. Ganada"))</f>
        <v/>
      </c>
      <c r="O221" s="35"/>
    </row>
    <row r="222" customFormat="false" ht="15" hidden="false" customHeight="false" outlineLevel="0" collapsed="false">
      <c r="A222" s="29" t="str">
        <f aca="false">IF(B222="","","C-"&amp;TEXT(ROW()-4,"000"))</f>
        <v/>
      </c>
      <c r="B222" s="35"/>
      <c r="C222" s="35"/>
      <c r="D222" s="35"/>
      <c r="E222" s="35"/>
      <c r="F222" s="35"/>
      <c r="G222" s="35"/>
      <c r="H222" s="35"/>
      <c r="I222" s="35"/>
      <c r="J222" s="35"/>
      <c r="K222" s="36"/>
      <c r="L222" s="32" t="str">
        <f aca="false">IF(B222="","",IFERROR(1/(1/SUMPRODUCT(MAX((Seguimientos!$B$5:$B$1004=B222)*Seguimientos!$A$5:$A$1004))),""))</f>
        <v/>
      </c>
      <c r="M222" s="33" t="str">
        <f aca="false">IF(B222="","",COUNTIF(Oportunidades!$B$5:$B$1004,B222))</f>
        <v/>
      </c>
      <c r="N222" s="34" t="str">
        <f aca="false">IF(B222="","",SUMIFS(Oportunidades!$E$5:$E$1004,Oportunidades!$B$5:$B$1004,B222,Oportunidades!$D$5:$D$1004,"5. Ganada"))</f>
        <v/>
      </c>
      <c r="O222" s="35"/>
    </row>
    <row r="223" customFormat="false" ht="15" hidden="false" customHeight="false" outlineLevel="0" collapsed="false">
      <c r="A223" s="29" t="str">
        <f aca="false">IF(B223="","","C-"&amp;TEXT(ROW()-4,"000"))</f>
        <v/>
      </c>
      <c r="B223" s="35"/>
      <c r="C223" s="35"/>
      <c r="D223" s="35"/>
      <c r="E223" s="35"/>
      <c r="F223" s="35"/>
      <c r="G223" s="35"/>
      <c r="H223" s="35"/>
      <c r="I223" s="35"/>
      <c r="J223" s="35"/>
      <c r="K223" s="36"/>
      <c r="L223" s="32" t="str">
        <f aca="false">IF(B223="","",IFERROR(1/(1/SUMPRODUCT(MAX((Seguimientos!$B$5:$B$1004=B223)*Seguimientos!$A$5:$A$1004))),""))</f>
        <v/>
      </c>
      <c r="M223" s="33" t="str">
        <f aca="false">IF(B223="","",COUNTIF(Oportunidades!$B$5:$B$1004,B223))</f>
        <v/>
      </c>
      <c r="N223" s="34" t="str">
        <f aca="false">IF(B223="","",SUMIFS(Oportunidades!$E$5:$E$1004,Oportunidades!$B$5:$B$1004,B223,Oportunidades!$D$5:$D$1004,"5. Ganada"))</f>
        <v/>
      </c>
      <c r="O223" s="35"/>
    </row>
    <row r="224" customFormat="false" ht="15" hidden="false" customHeight="false" outlineLevel="0" collapsed="false">
      <c r="A224" s="29" t="str">
        <f aca="false">IF(B224="","","C-"&amp;TEXT(ROW()-4,"000"))</f>
        <v/>
      </c>
      <c r="B224" s="35"/>
      <c r="C224" s="35"/>
      <c r="D224" s="35"/>
      <c r="E224" s="35"/>
      <c r="F224" s="35"/>
      <c r="G224" s="35"/>
      <c r="H224" s="35"/>
      <c r="I224" s="35"/>
      <c r="J224" s="35"/>
      <c r="K224" s="36"/>
      <c r="L224" s="32" t="str">
        <f aca="false">IF(B224="","",IFERROR(1/(1/SUMPRODUCT(MAX((Seguimientos!$B$5:$B$1004=B224)*Seguimientos!$A$5:$A$1004))),""))</f>
        <v/>
      </c>
      <c r="M224" s="33" t="str">
        <f aca="false">IF(B224="","",COUNTIF(Oportunidades!$B$5:$B$1004,B224))</f>
        <v/>
      </c>
      <c r="N224" s="34" t="str">
        <f aca="false">IF(B224="","",SUMIFS(Oportunidades!$E$5:$E$1004,Oportunidades!$B$5:$B$1004,B224,Oportunidades!$D$5:$D$1004,"5. Ganada"))</f>
        <v/>
      </c>
      <c r="O224" s="35"/>
    </row>
    <row r="225" customFormat="false" ht="15" hidden="false" customHeight="false" outlineLevel="0" collapsed="false">
      <c r="A225" s="29" t="str">
        <f aca="false">IF(B225="","","C-"&amp;TEXT(ROW()-4,"000"))</f>
        <v/>
      </c>
      <c r="B225" s="35"/>
      <c r="C225" s="35"/>
      <c r="D225" s="35"/>
      <c r="E225" s="35"/>
      <c r="F225" s="35"/>
      <c r="G225" s="35"/>
      <c r="H225" s="35"/>
      <c r="I225" s="35"/>
      <c r="J225" s="35"/>
      <c r="K225" s="36"/>
      <c r="L225" s="32" t="str">
        <f aca="false">IF(B225="","",IFERROR(1/(1/SUMPRODUCT(MAX((Seguimientos!$B$5:$B$1004=B225)*Seguimientos!$A$5:$A$1004))),""))</f>
        <v/>
      </c>
      <c r="M225" s="33" t="str">
        <f aca="false">IF(B225="","",COUNTIF(Oportunidades!$B$5:$B$1004,B225))</f>
        <v/>
      </c>
      <c r="N225" s="34" t="str">
        <f aca="false">IF(B225="","",SUMIFS(Oportunidades!$E$5:$E$1004,Oportunidades!$B$5:$B$1004,B225,Oportunidades!$D$5:$D$1004,"5. Ganada"))</f>
        <v/>
      </c>
      <c r="O225" s="35"/>
    </row>
    <row r="226" customFormat="false" ht="15" hidden="false" customHeight="false" outlineLevel="0" collapsed="false">
      <c r="A226" s="29" t="str">
        <f aca="false">IF(B226="","","C-"&amp;TEXT(ROW()-4,"000"))</f>
        <v/>
      </c>
      <c r="B226" s="35"/>
      <c r="C226" s="35"/>
      <c r="D226" s="35"/>
      <c r="E226" s="35"/>
      <c r="F226" s="35"/>
      <c r="G226" s="35"/>
      <c r="H226" s="35"/>
      <c r="I226" s="35"/>
      <c r="J226" s="35"/>
      <c r="K226" s="36"/>
      <c r="L226" s="32" t="str">
        <f aca="false">IF(B226="","",IFERROR(1/(1/SUMPRODUCT(MAX((Seguimientos!$B$5:$B$1004=B226)*Seguimientos!$A$5:$A$1004))),""))</f>
        <v/>
      </c>
      <c r="M226" s="33" t="str">
        <f aca="false">IF(B226="","",COUNTIF(Oportunidades!$B$5:$B$1004,B226))</f>
        <v/>
      </c>
      <c r="N226" s="34" t="str">
        <f aca="false">IF(B226="","",SUMIFS(Oportunidades!$E$5:$E$1004,Oportunidades!$B$5:$B$1004,B226,Oportunidades!$D$5:$D$1004,"5. Ganada"))</f>
        <v/>
      </c>
      <c r="O226" s="35"/>
    </row>
    <row r="227" customFormat="false" ht="15" hidden="false" customHeight="false" outlineLevel="0" collapsed="false">
      <c r="A227" s="29" t="str">
        <f aca="false">IF(B227="","","C-"&amp;TEXT(ROW()-4,"000"))</f>
        <v/>
      </c>
      <c r="B227" s="35"/>
      <c r="C227" s="35"/>
      <c r="D227" s="35"/>
      <c r="E227" s="35"/>
      <c r="F227" s="35"/>
      <c r="G227" s="35"/>
      <c r="H227" s="35"/>
      <c r="I227" s="35"/>
      <c r="J227" s="35"/>
      <c r="K227" s="36"/>
      <c r="L227" s="32" t="str">
        <f aca="false">IF(B227="","",IFERROR(1/(1/SUMPRODUCT(MAX((Seguimientos!$B$5:$B$1004=B227)*Seguimientos!$A$5:$A$1004))),""))</f>
        <v/>
      </c>
      <c r="M227" s="33" t="str">
        <f aca="false">IF(B227="","",COUNTIF(Oportunidades!$B$5:$B$1004,B227))</f>
        <v/>
      </c>
      <c r="N227" s="34" t="str">
        <f aca="false">IF(B227="","",SUMIFS(Oportunidades!$E$5:$E$1004,Oportunidades!$B$5:$B$1004,B227,Oportunidades!$D$5:$D$1004,"5. Ganada"))</f>
        <v/>
      </c>
      <c r="O227" s="35"/>
    </row>
    <row r="228" customFormat="false" ht="15" hidden="false" customHeight="false" outlineLevel="0" collapsed="false">
      <c r="A228" s="29" t="str">
        <f aca="false">IF(B228="","","C-"&amp;TEXT(ROW()-4,"000"))</f>
        <v/>
      </c>
      <c r="B228" s="35"/>
      <c r="C228" s="35"/>
      <c r="D228" s="35"/>
      <c r="E228" s="35"/>
      <c r="F228" s="35"/>
      <c r="G228" s="35"/>
      <c r="H228" s="35"/>
      <c r="I228" s="35"/>
      <c r="J228" s="35"/>
      <c r="K228" s="36"/>
      <c r="L228" s="32" t="str">
        <f aca="false">IF(B228="","",IFERROR(1/(1/SUMPRODUCT(MAX((Seguimientos!$B$5:$B$1004=B228)*Seguimientos!$A$5:$A$1004))),""))</f>
        <v/>
      </c>
      <c r="M228" s="33" t="str">
        <f aca="false">IF(B228="","",COUNTIF(Oportunidades!$B$5:$B$1004,B228))</f>
        <v/>
      </c>
      <c r="N228" s="34" t="str">
        <f aca="false">IF(B228="","",SUMIFS(Oportunidades!$E$5:$E$1004,Oportunidades!$B$5:$B$1004,B228,Oportunidades!$D$5:$D$1004,"5. Ganada"))</f>
        <v/>
      </c>
      <c r="O228" s="35"/>
    </row>
    <row r="229" customFormat="false" ht="15" hidden="false" customHeight="false" outlineLevel="0" collapsed="false">
      <c r="A229" s="29" t="str">
        <f aca="false">IF(B229="","","C-"&amp;TEXT(ROW()-4,"000"))</f>
        <v/>
      </c>
      <c r="B229" s="35"/>
      <c r="C229" s="35"/>
      <c r="D229" s="35"/>
      <c r="E229" s="35"/>
      <c r="F229" s="35"/>
      <c r="G229" s="35"/>
      <c r="H229" s="35"/>
      <c r="I229" s="35"/>
      <c r="J229" s="35"/>
      <c r="K229" s="36"/>
      <c r="L229" s="32" t="str">
        <f aca="false">IF(B229="","",IFERROR(1/(1/SUMPRODUCT(MAX((Seguimientos!$B$5:$B$1004=B229)*Seguimientos!$A$5:$A$1004))),""))</f>
        <v/>
      </c>
      <c r="M229" s="33" t="str">
        <f aca="false">IF(B229="","",COUNTIF(Oportunidades!$B$5:$B$1004,B229))</f>
        <v/>
      </c>
      <c r="N229" s="34" t="str">
        <f aca="false">IF(B229="","",SUMIFS(Oportunidades!$E$5:$E$1004,Oportunidades!$B$5:$B$1004,B229,Oportunidades!$D$5:$D$1004,"5. Ganada"))</f>
        <v/>
      </c>
      <c r="O229" s="35"/>
    </row>
    <row r="230" customFormat="false" ht="15" hidden="false" customHeight="false" outlineLevel="0" collapsed="false">
      <c r="A230" s="29" t="str">
        <f aca="false">IF(B230="","","C-"&amp;TEXT(ROW()-4,"000"))</f>
        <v/>
      </c>
      <c r="B230" s="35"/>
      <c r="C230" s="35"/>
      <c r="D230" s="35"/>
      <c r="E230" s="35"/>
      <c r="F230" s="35"/>
      <c r="G230" s="35"/>
      <c r="H230" s="35"/>
      <c r="I230" s="35"/>
      <c r="J230" s="35"/>
      <c r="K230" s="36"/>
      <c r="L230" s="32" t="str">
        <f aca="false">IF(B230="","",IFERROR(1/(1/SUMPRODUCT(MAX((Seguimientos!$B$5:$B$1004=B230)*Seguimientos!$A$5:$A$1004))),""))</f>
        <v/>
      </c>
      <c r="M230" s="33" t="str">
        <f aca="false">IF(B230="","",COUNTIF(Oportunidades!$B$5:$B$1004,B230))</f>
        <v/>
      </c>
      <c r="N230" s="34" t="str">
        <f aca="false">IF(B230="","",SUMIFS(Oportunidades!$E$5:$E$1004,Oportunidades!$B$5:$B$1004,B230,Oportunidades!$D$5:$D$1004,"5. Ganada"))</f>
        <v/>
      </c>
      <c r="O230" s="35"/>
    </row>
    <row r="231" customFormat="false" ht="15" hidden="false" customHeight="false" outlineLevel="0" collapsed="false">
      <c r="A231" s="29" t="str">
        <f aca="false">IF(B231="","","C-"&amp;TEXT(ROW()-4,"000"))</f>
        <v/>
      </c>
      <c r="B231" s="35"/>
      <c r="C231" s="35"/>
      <c r="D231" s="35"/>
      <c r="E231" s="35"/>
      <c r="F231" s="35"/>
      <c r="G231" s="35"/>
      <c r="H231" s="35"/>
      <c r="I231" s="35"/>
      <c r="J231" s="35"/>
      <c r="K231" s="36"/>
      <c r="L231" s="32" t="str">
        <f aca="false">IF(B231="","",IFERROR(1/(1/SUMPRODUCT(MAX((Seguimientos!$B$5:$B$1004=B231)*Seguimientos!$A$5:$A$1004))),""))</f>
        <v/>
      </c>
      <c r="M231" s="33" t="str">
        <f aca="false">IF(B231="","",COUNTIF(Oportunidades!$B$5:$B$1004,B231))</f>
        <v/>
      </c>
      <c r="N231" s="34" t="str">
        <f aca="false">IF(B231="","",SUMIFS(Oportunidades!$E$5:$E$1004,Oportunidades!$B$5:$B$1004,B231,Oportunidades!$D$5:$D$1004,"5. Ganada"))</f>
        <v/>
      </c>
      <c r="O231" s="35"/>
    </row>
    <row r="232" customFormat="false" ht="15" hidden="false" customHeight="false" outlineLevel="0" collapsed="false">
      <c r="A232" s="29" t="str">
        <f aca="false">IF(B232="","","C-"&amp;TEXT(ROW()-4,"000"))</f>
        <v/>
      </c>
      <c r="B232" s="35"/>
      <c r="C232" s="35"/>
      <c r="D232" s="35"/>
      <c r="E232" s="35"/>
      <c r="F232" s="35"/>
      <c r="G232" s="35"/>
      <c r="H232" s="35"/>
      <c r="I232" s="35"/>
      <c r="J232" s="35"/>
      <c r="K232" s="36"/>
      <c r="L232" s="32" t="str">
        <f aca="false">IF(B232="","",IFERROR(1/(1/SUMPRODUCT(MAX((Seguimientos!$B$5:$B$1004=B232)*Seguimientos!$A$5:$A$1004))),""))</f>
        <v/>
      </c>
      <c r="M232" s="33" t="str">
        <f aca="false">IF(B232="","",COUNTIF(Oportunidades!$B$5:$B$1004,B232))</f>
        <v/>
      </c>
      <c r="N232" s="34" t="str">
        <f aca="false">IF(B232="","",SUMIFS(Oportunidades!$E$5:$E$1004,Oportunidades!$B$5:$B$1004,B232,Oportunidades!$D$5:$D$1004,"5. Ganada"))</f>
        <v/>
      </c>
      <c r="O232" s="35"/>
    </row>
    <row r="233" customFormat="false" ht="15" hidden="false" customHeight="false" outlineLevel="0" collapsed="false">
      <c r="A233" s="29" t="str">
        <f aca="false">IF(B233="","","C-"&amp;TEXT(ROW()-4,"000"))</f>
        <v/>
      </c>
      <c r="B233" s="35"/>
      <c r="C233" s="35"/>
      <c r="D233" s="35"/>
      <c r="E233" s="35"/>
      <c r="F233" s="35"/>
      <c r="G233" s="35"/>
      <c r="H233" s="35"/>
      <c r="I233" s="35"/>
      <c r="J233" s="35"/>
      <c r="K233" s="36"/>
      <c r="L233" s="32" t="str">
        <f aca="false">IF(B233="","",IFERROR(1/(1/SUMPRODUCT(MAX((Seguimientos!$B$5:$B$1004=B233)*Seguimientos!$A$5:$A$1004))),""))</f>
        <v/>
      </c>
      <c r="M233" s="33" t="str">
        <f aca="false">IF(B233="","",COUNTIF(Oportunidades!$B$5:$B$1004,B233))</f>
        <v/>
      </c>
      <c r="N233" s="34" t="str">
        <f aca="false">IF(B233="","",SUMIFS(Oportunidades!$E$5:$E$1004,Oportunidades!$B$5:$B$1004,B233,Oportunidades!$D$5:$D$1004,"5. Ganada"))</f>
        <v/>
      </c>
      <c r="O233" s="35"/>
    </row>
    <row r="234" customFormat="false" ht="15" hidden="false" customHeight="false" outlineLevel="0" collapsed="false">
      <c r="A234" s="29" t="str">
        <f aca="false">IF(B234="","","C-"&amp;TEXT(ROW()-4,"000"))</f>
        <v/>
      </c>
      <c r="B234" s="35"/>
      <c r="C234" s="35"/>
      <c r="D234" s="35"/>
      <c r="E234" s="35"/>
      <c r="F234" s="35"/>
      <c r="G234" s="35"/>
      <c r="H234" s="35"/>
      <c r="I234" s="35"/>
      <c r="J234" s="35"/>
      <c r="K234" s="36"/>
      <c r="L234" s="32" t="str">
        <f aca="false">IF(B234="","",IFERROR(1/(1/SUMPRODUCT(MAX((Seguimientos!$B$5:$B$1004=B234)*Seguimientos!$A$5:$A$1004))),""))</f>
        <v/>
      </c>
      <c r="M234" s="33" t="str">
        <f aca="false">IF(B234="","",COUNTIF(Oportunidades!$B$5:$B$1004,B234))</f>
        <v/>
      </c>
      <c r="N234" s="34" t="str">
        <f aca="false">IF(B234="","",SUMIFS(Oportunidades!$E$5:$E$1004,Oportunidades!$B$5:$B$1004,B234,Oportunidades!$D$5:$D$1004,"5. Ganada"))</f>
        <v/>
      </c>
      <c r="O234" s="35"/>
    </row>
    <row r="235" customFormat="false" ht="15" hidden="false" customHeight="false" outlineLevel="0" collapsed="false">
      <c r="A235" s="29" t="str">
        <f aca="false">IF(B235="","","C-"&amp;TEXT(ROW()-4,"000"))</f>
        <v/>
      </c>
      <c r="B235" s="35"/>
      <c r="C235" s="35"/>
      <c r="D235" s="35"/>
      <c r="E235" s="35"/>
      <c r="F235" s="35"/>
      <c r="G235" s="35"/>
      <c r="H235" s="35"/>
      <c r="I235" s="35"/>
      <c r="J235" s="35"/>
      <c r="K235" s="36"/>
      <c r="L235" s="32" t="str">
        <f aca="false">IF(B235="","",IFERROR(1/(1/SUMPRODUCT(MAX((Seguimientos!$B$5:$B$1004=B235)*Seguimientos!$A$5:$A$1004))),""))</f>
        <v/>
      </c>
      <c r="M235" s="33" t="str">
        <f aca="false">IF(B235="","",COUNTIF(Oportunidades!$B$5:$B$1004,B235))</f>
        <v/>
      </c>
      <c r="N235" s="34" t="str">
        <f aca="false">IF(B235="","",SUMIFS(Oportunidades!$E$5:$E$1004,Oportunidades!$B$5:$B$1004,B235,Oportunidades!$D$5:$D$1004,"5. Ganada"))</f>
        <v/>
      </c>
      <c r="O235" s="35"/>
    </row>
    <row r="236" customFormat="false" ht="15" hidden="false" customHeight="false" outlineLevel="0" collapsed="false">
      <c r="A236" s="29" t="str">
        <f aca="false">IF(B236="","","C-"&amp;TEXT(ROW()-4,"000"))</f>
        <v/>
      </c>
      <c r="B236" s="35"/>
      <c r="C236" s="35"/>
      <c r="D236" s="35"/>
      <c r="E236" s="35"/>
      <c r="F236" s="35"/>
      <c r="G236" s="35"/>
      <c r="H236" s="35"/>
      <c r="I236" s="35"/>
      <c r="J236" s="35"/>
      <c r="K236" s="36"/>
      <c r="L236" s="32" t="str">
        <f aca="false">IF(B236="","",IFERROR(1/(1/SUMPRODUCT(MAX((Seguimientos!$B$5:$B$1004=B236)*Seguimientos!$A$5:$A$1004))),""))</f>
        <v/>
      </c>
      <c r="M236" s="33" t="str">
        <f aca="false">IF(B236="","",COUNTIF(Oportunidades!$B$5:$B$1004,B236))</f>
        <v/>
      </c>
      <c r="N236" s="34" t="str">
        <f aca="false">IF(B236="","",SUMIFS(Oportunidades!$E$5:$E$1004,Oportunidades!$B$5:$B$1004,B236,Oportunidades!$D$5:$D$1004,"5. Ganada"))</f>
        <v/>
      </c>
      <c r="O236" s="35"/>
    </row>
    <row r="237" customFormat="false" ht="15" hidden="false" customHeight="false" outlineLevel="0" collapsed="false">
      <c r="A237" s="29" t="str">
        <f aca="false">IF(B237="","","C-"&amp;TEXT(ROW()-4,"000"))</f>
        <v/>
      </c>
      <c r="B237" s="35"/>
      <c r="C237" s="35"/>
      <c r="D237" s="35"/>
      <c r="E237" s="35"/>
      <c r="F237" s="35"/>
      <c r="G237" s="35"/>
      <c r="H237" s="35"/>
      <c r="I237" s="35"/>
      <c r="J237" s="35"/>
      <c r="K237" s="36"/>
      <c r="L237" s="32" t="str">
        <f aca="false">IF(B237="","",IFERROR(1/(1/SUMPRODUCT(MAX((Seguimientos!$B$5:$B$1004=B237)*Seguimientos!$A$5:$A$1004))),""))</f>
        <v/>
      </c>
      <c r="M237" s="33" t="str">
        <f aca="false">IF(B237="","",COUNTIF(Oportunidades!$B$5:$B$1004,B237))</f>
        <v/>
      </c>
      <c r="N237" s="34" t="str">
        <f aca="false">IF(B237="","",SUMIFS(Oportunidades!$E$5:$E$1004,Oportunidades!$B$5:$B$1004,B237,Oportunidades!$D$5:$D$1004,"5. Ganada"))</f>
        <v/>
      </c>
      <c r="O237" s="35"/>
    </row>
    <row r="238" customFormat="false" ht="15" hidden="false" customHeight="false" outlineLevel="0" collapsed="false">
      <c r="A238" s="29" t="str">
        <f aca="false">IF(B238="","","C-"&amp;TEXT(ROW()-4,"000"))</f>
        <v/>
      </c>
      <c r="B238" s="35"/>
      <c r="C238" s="35"/>
      <c r="D238" s="35"/>
      <c r="E238" s="35"/>
      <c r="F238" s="35"/>
      <c r="G238" s="35"/>
      <c r="H238" s="35"/>
      <c r="I238" s="35"/>
      <c r="J238" s="35"/>
      <c r="K238" s="36"/>
      <c r="L238" s="32" t="str">
        <f aca="false">IF(B238="","",IFERROR(1/(1/SUMPRODUCT(MAX((Seguimientos!$B$5:$B$1004=B238)*Seguimientos!$A$5:$A$1004))),""))</f>
        <v/>
      </c>
      <c r="M238" s="33" t="str">
        <f aca="false">IF(B238="","",COUNTIF(Oportunidades!$B$5:$B$1004,B238))</f>
        <v/>
      </c>
      <c r="N238" s="34" t="str">
        <f aca="false">IF(B238="","",SUMIFS(Oportunidades!$E$5:$E$1004,Oportunidades!$B$5:$B$1004,B238,Oportunidades!$D$5:$D$1004,"5. Ganada"))</f>
        <v/>
      </c>
      <c r="O238" s="35"/>
    </row>
    <row r="239" customFormat="false" ht="15" hidden="false" customHeight="false" outlineLevel="0" collapsed="false">
      <c r="A239" s="29" t="str">
        <f aca="false">IF(B239="","","C-"&amp;TEXT(ROW()-4,"000"))</f>
        <v/>
      </c>
      <c r="B239" s="35"/>
      <c r="C239" s="35"/>
      <c r="D239" s="35"/>
      <c r="E239" s="35"/>
      <c r="F239" s="35"/>
      <c r="G239" s="35"/>
      <c r="H239" s="35"/>
      <c r="I239" s="35"/>
      <c r="J239" s="35"/>
      <c r="K239" s="36"/>
      <c r="L239" s="32" t="str">
        <f aca="false">IF(B239="","",IFERROR(1/(1/SUMPRODUCT(MAX((Seguimientos!$B$5:$B$1004=B239)*Seguimientos!$A$5:$A$1004))),""))</f>
        <v/>
      </c>
      <c r="M239" s="33" t="str">
        <f aca="false">IF(B239="","",COUNTIF(Oportunidades!$B$5:$B$1004,B239))</f>
        <v/>
      </c>
      <c r="N239" s="34" t="str">
        <f aca="false">IF(B239="","",SUMIFS(Oportunidades!$E$5:$E$1004,Oportunidades!$B$5:$B$1004,B239,Oportunidades!$D$5:$D$1004,"5. Ganada"))</f>
        <v/>
      </c>
      <c r="O239" s="35"/>
    </row>
    <row r="240" customFormat="false" ht="15" hidden="false" customHeight="false" outlineLevel="0" collapsed="false">
      <c r="A240" s="29" t="str">
        <f aca="false">IF(B240="","","C-"&amp;TEXT(ROW()-4,"000"))</f>
        <v/>
      </c>
      <c r="B240" s="35"/>
      <c r="C240" s="35"/>
      <c r="D240" s="35"/>
      <c r="E240" s="35"/>
      <c r="F240" s="35"/>
      <c r="G240" s="35"/>
      <c r="H240" s="35"/>
      <c r="I240" s="35"/>
      <c r="J240" s="35"/>
      <c r="K240" s="36"/>
      <c r="L240" s="32" t="str">
        <f aca="false">IF(B240="","",IFERROR(1/(1/SUMPRODUCT(MAX((Seguimientos!$B$5:$B$1004=B240)*Seguimientos!$A$5:$A$1004))),""))</f>
        <v/>
      </c>
      <c r="M240" s="33" t="str">
        <f aca="false">IF(B240="","",COUNTIF(Oportunidades!$B$5:$B$1004,B240))</f>
        <v/>
      </c>
      <c r="N240" s="34" t="str">
        <f aca="false">IF(B240="","",SUMIFS(Oportunidades!$E$5:$E$1004,Oportunidades!$B$5:$B$1004,B240,Oportunidades!$D$5:$D$1004,"5. Ganada"))</f>
        <v/>
      </c>
      <c r="O240" s="35"/>
    </row>
    <row r="241" customFormat="false" ht="15" hidden="false" customHeight="false" outlineLevel="0" collapsed="false">
      <c r="A241" s="29" t="str">
        <f aca="false">IF(B241="","","C-"&amp;TEXT(ROW()-4,"000"))</f>
        <v/>
      </c>
      <c r="B241" s="35"/>
      <c r="C241" s="35"/>
      <c r="D241" s="35"/>
      <c r="E241" s="35"/>
      <c r="F241" s="35"/>
      <c r="G241" s="35"/>
      <c r="H241" s="35"/>
      <c r="I241" s="35"/>
      <c r="J241" s="35"/>
      <c r="K241" s="36"/>
      <c r="L241" s="32" t="str">
        <f aca="false">IF(B241="","",IFERROR(1/(1/SUMPRODUCT(MAX((Seguimientos!$B$5:$B$1004=B241)*Seguimientos!$A$5:$A$1004))),""))</f>
        <v/>
      </c>
      <c r="M241" s="33" t="str">
        <f aca="false">IF(B241="","",COUNTIF(Oportunidades!$B$5:$B$1004,B241))</f>
        <v/>
      </c>
      <c r="N241" s="34" t="str">
        <f aca="false">IF(B241="","",SUMIFS(Oportunidades!$E$5:$E$1004,Oportunidades!$B$5:$B$1004,B241,Oportunidades!$D$5:$D$1004,"5. Ganada"))</f>
        <v/>
      </c>
      <c r="O241" s="35"/>
    </row>
    <row r="242" customFormat="false" ht="15" hidden="false" customHeight="false" outlineLevel="0" collapsed="false">
      <c r="A242" s="29" t="str">
        <f aca="false">IF(B242="","","C-"&amp;TEXT(ROW()-4,"000"))</f>
        <v/>
      </c>
      <c r="B242" s="35"/>
      <c r="C242" s="35"/>
      <c r="D242" s="35"/>
      <c r="E242" s="35"/>
      <c r="F242" s="35"/>
      <c r="G242" s="35"/>
      <c r="H242" s="35"/>
      <c r="I242" s="35"/>
      <c r="J242" s="35"/>
      <c r="K242" s="36"/>
      <c r="L242" s="32" t="str">
        <f aca="false">IF(B242="","",IFERROR(1/(1/SUMPRODUCT(MAX((Seguimientos!$B$5:$B$1004=B242)*Seguimientos!$A$5:$A$1004))),""))</f>
        <v/>
      </c>
      <c r="M242" s="33" t="str">
        <f aca="false">IF(B242="","",COUNTIF(Oportunidades!$B$5:$B$1004,B242))</f>
        <v/>
      </c>
      <c r="N242" s="34" t="str">
        <f aca="false">IF(B242="","",SUMIFS(Oportunidades!$E$5:$E$1004,Oportunidades!$B$5:$B$1004,B242,Oportunidades!$D$5:$D$1004,"5. Ganada"))</f>
        <v/>
      </c>
      <c r="O242" s="35"/>
    </row>
    <row r="243" customFormat="false" ht="15" hidden="false" customHeight="false" outlineLevel="0" collapsed="false">
      <c r="A243" s="29" t="str">
        <f aca="false">IF(B243="","","C-"&amp;TEXT(ROW()-4,"000"))</f>
        <v/>
      </c>
      <c r="B243" s="35"/>
      <c r="C243" s="35"/>
      <c r="D243" s="35"/>
      <c r="E243" s="35"/>
      <c r="F243" s="35"/>
      <c r="G243" s="35"/>
      <c r="H243" s="35"/>
      <c r="I243" s="35"/>
      <c r="J243" s="35"/>
      <c r="K243" s="36"/>
      <c r="L243" s="32" t="str">
        <f aca="false">IF(B243="","",IFERROR(1/(1/SUMPRODUCT(MAX((Seguimientos!$B$5:$B$1004=B243)*Seguimientos!$A$5:$A$1004))),""))</f>
        <v/>
      </c>
      <c r="M243" s="33" t="str">
        <f aca="false">IF(B243="","",COUNTIF(Oportunidades!$B$5:$B$1004,B243))</f>
        <v/>
      </c>
      <c r="N243" s="34" t="str">
        <f aca="false">IF(B243="","",SUMIFS(Oportunidades!$E$5:$E$1004,Oportunidades!$B$5:$B$1004,B243,Oportunidades!$D$5:$D$1004,"5. Ganada"))</f>
        <v/>
      </c>
      <c r="O243" s="35"/>
    </row>
    <row r="244" customFormat="false" ht="15" hidden="false" customHeight="false" outlineLevel="0" collapsed="false">
      <c r="A244" s="29" t="str">
        <f aca="false">IF(B244="","","C-"&amp;TEXT(ROW()-4,"000"))</f>
        <v/>
      </c>
      <c r="B244" s="35"/>
      <c r="C244" s="35"/>
      <c r="D244" s="35"/>
      <c r="E244" s="35"/>
      <c r="F244" s="35"/>
      <c r="G244" s="35"/>
      <c r="H244" s="35"/>
      <c r="I244" s="35"/>
      <c r="J244" s="35"/>
      <c r="K244" s="36"/>
      <c r="L244" s="32" t="str">
        <f aca="false">IF(B244="","",IFERROR(1/(1/SUMPRODUCT(MAX((Seguimientos!$B$5:$B$1004=B244)*Seguimientos!$A$5:$A$1004))),""))</f>
        <v/>
      </c>
      <c r="M244" s="33" t="str">
        <f aca="false">IF(B244="","",COUNTIF(Oportunidades!$B$5:$B$1004,B244))</f>
        <v/>
      </c>
      <c r="N244" s="34" t="str">
        <f aca="false">IF(B244="","",SUMIFS(Oportunidades!$E$5:$E$1004,Oportunidades!$B$5:$B$1004,B244,Oportunidades!$D$5:$D$1004,"5. Ganada"))</f>
        <v/>
      </c>
      <c r="O244" s="35"/>
    </row>
    <row r="245" customFormat="false" ht="15" hidden="false" customHeight="false" outlineLevel="0" collapsed="false">
      <c r="A245" s="29" t="str">
        <f aca="false">IF(B245="","","C-"&amp;TEXT(ROW()-4,"000"))</f>
        <v/>
      </c>
      <c r="B245" s="35"/>
      <c r="C245" s="35"/>
      <c r="D245" s="35"/>
      <c r="E245" s="35"/>
      <c r="F245" s="35"/>
      <c r="G245" s="35"/>
      <c r="H245" s="35"/>
      <c r="I245" s="35"/>
      <c r="J245" s="35"/>
      <c r="K245" s="36"/>
      <c r="L245" s="32" t="str">
        <f aca="false">IF(B245="","",IFERROR(1/(1/SUMPRODUCT(MAX((Seguimientos!$B$5:$B$1004=B245)*Seguimientos!$A$5:$A$1004))),""))</f>
        <v/>
      </c>
      <c r="M245" s="33" t="str">
        <f aca="false">IF(B245="","",COUNTIF(Oportunidades!$B$5:$B$1004,B245))</f>
        <v/>
      </c>
      <c r="N245" s="34" t="str">
        <f aca="false">IF(B245="","",SUMIFS(Oportunidades!$E$5:$E$1004,Oportunidades!$B$5:$B$1004,B245,Oportunidades!$D$5:$D$1004,"5. Ganada"))</f>
        <v/>
      </c>
      <c r="O245" s="35"/>
    </row>
    <row r="246" customFormat="false" ht="15" hidden="false" customHeight="false" outlineLevel="0" collapsed="false">
      <c r="A246" s="29" t="str">
        <f aca="false">IF(B246="","","C-"&amp;TEXT(ROW()-4,"000"))</f>
        <v/>
      </c>
      <c r="B246" s="35"/>
      <c r="C246" s="35"/>
      <c r="D246" s="35"/>
      <c r="E246" s="35"/>
      <c r="F246" s="35"/>
      <c r="G246" s="35"/>
      <c r="H246" s="35"/>
      <c r="I246" s="35"/>
      <c r="J246" s="35"/>
      <c r="K246" s="36"/>
      <c r="L246" s="32" t="str">
        <f aca="false">IF(B246="","",IFERROR(1/(1/SUMPRODUCT(MAX((Seguimientos!$B$5:$B$1004=B246)*Seguimientos!$A$5:$A$1004))),""))</f>
        <v/>
      </c>
      <c r="M246" s="33" t="str">
        <f aca="false">IF(B246="","",COUNTIF(Oportunidades!$B$5:$B$1004,B246))</f>
        <v/>
      </c>
      <c r="N246" s="34" t="str">
        <f aca="false">IF(B246="","",SUMIFS(Oportunidades!$E$5:$E$1004,Oportunidades!$B$5:$B$1004,B246,Oportunidades!$D$5:$D$1004,"5. Ganada"))</f>
        <v/>
      </c>
      <c r="O246" s="35"/>
    </row>
    <row r="247" customFormat="false" ht="15" hidden="false" customHeight="false" outlineLevel="0" collapsed="false">
      <c r="A247" s="29" t="str">
        <f aca="false">IF(B247="","","C-"&amp;TEXT(ROW()-4,"000"))</f>
        <v/>
      </c>
      <c r="B247" s="35"/>
      <c r="C247" s="35"/>
      <c r="D247" s="35"/>
      <c r="E247" s="35"/>
      <c r="F247" s="35"/>
      <c r="G247" s="35"/>
      <c r="H247" s="35"/>
      <c r="I247" s="35"/>
      <c r="J247" s="35"/>
      <c r="K247" s="36"/>
      <c r="L247" s="32" t="str">
        <f aca="false">IF(B247="","",IFERROR(1/(1/SUMPRODUCT(MAX((Seguimientos!$B$5:$B$1004=B247)*Seguimientos!$A$5:$A$1004))),""))</f>
        <v/>
      </c>
      <c r="M247" s="33" t="str">
        <f aca="false">IF(B247="","",COUNTIF(Oportunidades!$B$5:$B$1004,B247))</f>
        <v/>
      </c>
      <c r="N247" s="34" t="str">
        <f aca="false">IF(B247="","",SUMIFS(Oportunidades!$E$5:$E$1004,Oportunidades!$B$5:$B$1004,B247,Oportunidades!$D$5:$D$1004,"5. Ganada"))</f>
        <v/>
      </c>
      <c r="O247" s="35"/>
    </row>
    <row r="248" customFormat="false" ht="15" hidden="false" customHeight="false" outlineLevel="0" collapsed="false">
      <c r="A248" s="29" t="str">
        <f aca="false">IF(B248="","","C-"&amp;TEXT(ROW()-4,"000"))</f>
        <v/>
      </c>
      <c r="B248" s="35"/>
      <c r="C248" s="35"/>
      <c r="D248" s="35"/>
      <c r="E248" s="35"/>
      <c r="F248" s="35"/>
      <c r="G248" s="35"/>
      <c r="H248" s="35"/>
      <c r="I248" s="35"/>
      <c r="J248" s="35"/>
      <c r="K248" s="36"/>
      <c r="L248" s="32" t="str">
        <f aca="false">IF(B248="","",IFERROR(1/(1/SUMPRODUCT(MAX((Seguimientos!$B$5:$B$1004=B248)*Seguimientos!$A$5:$A$1004))),""))</f>
        <v/>
      </c>
      <c r="M248" s="33" t="str">
        <f aca="false">IF(B248="","",COUNTIF(Oportunidades!$B$5:$B$1004,B248))</f>
        <v/>
      </c>
      <c r="N248" s="34" t="str">
        <f aca="false">IF(B248="","",SUMIFS(Oportunidades!$E$5:$E$1004,Oportunidades!$B$5:$B$1004,B248,Oportunidades!$D$5:$D$1004,"5. Ganada"))</f>
        <v/>
      </c>
      <c r="O248" s="35"/>
    </row>
    <row r="249" customFormat="false" ht="15" hidden="false" customHeight="false" outlineLevel="0" collapsed="false">
      <c r="A249" s="29" t="str">
        <f aca="false">IF(B249="","","C-"&amp;TEXT(ROW()-4,"000"))</f>
        <v/>
      </c>
      <c r="B249" s="35"/>
      <c r="C249" s="35"/>
      <c r="D249" s="35"/>
      <c r="E249" s="35"/>
      <c r="F249" s="35"/>
      <c r="G249" s="35"/>
      <c r="H249" s="35"/>
      <c r="I249" s="35"/>
      <c r="J249" s="35"/>
      <c r="K249" s="36"/>
      <c r="L249" s="32" t="str">
        <f aca="false">IF(B249="","",IFERROR(1/(1/SUMPRODUCT(MAX((Seguimientos!$B$5:$B$1004=B249)*Seguimientos!$A$5:$A$1004))),""))</f>
        <v/>
      </c>
      <c r="M249" s="33" t="str">
        <f aca="false">IF(B249="","",COUNTIF(Oportunidades!$B$5:$B$1004,B249))</f>
        <v/>
      </c>
      <c r="N249" s="34" t="str">
        <f aca="false">IF(B249="","",SUMIFS(Oportunidades!$E$5:$E$1004,Oportunidades!$B$5:$B$1004,B249,Oportunidades!$D$5:$D$1004,"5. Ganada"))</f>
        <v/>
      </c>
      <c r="O249" s="35"/>
    </row>
    <row r="250" customFormat="false" ht="15" hidden="false" customHeight="false" outlineLevel="0" collapsed="false">
      <c r="A250" s="29" t="str">
        <f aca="false">IF(B250="","","C-"&amp;TEXT(ROW()-4,"000"))</f>
        <v/>
      </c>
      <c r="B250" s="35"/>
      <c r="C250" s="35"/>
      <c r="D250" s="35"/>
      <c r="E250" s="35"/>
      <c r="F250" s="35"/>
      <c r="G250" s="35"/>
      <c r="H250" s="35"/>
      <c r="I250" s="35"/>
      <c r="J250" s="35"/>
      <c r="K250" s="36"/>
      <c r="L250" s="32" t="str">
        <f aca="false">IF(B250="","",IFERROR(1/(1/SUMPRODUCT(MAX((Seguimientos!$B$5:$B$1004=B250)*Seguimientos!$A$5:$A$1004))),""))</f>
        <v/>
      </c>
      <c r="M250" s="33" t="str">
        <f aca="false">IF(B250="","",COUNTIF(Oportunidades!$B$5:$B$1004,B250))</f>
        <v/>
      </c>
      <c r="N250" s="34" t="str">
        <f aca="false">IF(B250="","",SUMIFS(Oportunidades!$E$5:$E$1004,Oportunidades!$B$5:$B$1004,B250,Oportunidades!$D$5:$D$1004,"5. Ganada"))</f>
        <v/>
      </c>
      <c r="O250" s="35"/>
    </row>
    <row r="251" customFormat="false" ht="15" hidden="false" customHeight="false" outlineLevel="0" collapsed="false">
      <c r="A251" s="29" t="str">
        <f aca="false">IF(B251="","","C-"&amp;TEXT(ROW()-4,"000"))</f>
        <v/>
      </c>
      <c r="B251" s="35"/>
      <c r="C251" s="35"/>
      <c r="D251" s="35"/>
      <c r="E251" s="35"/>
      <c r="F251" s="35"/>
      <c r="G251" s="35"/>
      <c r="H251" s="35"/>
      <c r="I251" s="35"/>
      <c r="J251" s="35"/>
      <c r="K251" s="36"/>
      <c r="L251" s="32" t="str">
        <f aca="false">IF(B251="","",IFERROR(1/(1/SUMPRODUCT(MAX((Seguimientos!$B$5:$B$1004=B251)*Seguimientos!$A$5:$A$1004))),""))</f>
        <v/>
      </c>
      <c r="M251" s="33" t="str">
        <f aca="false">IF(B251="","",COUNTIF(Oportunidades!$B$5:$B$1004,B251))</f>
        <v/>
      </c>
      <c r="N251" s="34" t="str">
        <f aca="false">IF(B251="","",SUMIFS(Oportunidades!$E$5:$E$1004,Oportunidades!$B$5:$B$1004,B251,Oportunidades!$D$5:$D$1004,"5. Ganada"))</f>
        <v/>
      </c>
      <c r="O251" s="35"/>
    </row>
    <row r="252" customFormat="false" ht="15" hidden="false" customHeight="false" outlineLevel="0" collapsed="false">
      <c r="A252" s="29" t="str">
        <f aca="false">IF(B252="","","C-"&amp;TEXT(ROW()-4,"000"))</f>
        <v/>
      </c>
      <c r="B252" s="35"/>
      <c r="C252" s="35"/>
      <c r="D252" s="35"/>
      <c r="E252" s="35"/>
      <c r="F252" s="35"/>
      <c r="G252" s="35"/>
      <c r="H252" s="35"/>
      <c r="I252" s="35"/>
      <c r="J252" s="35"/>
      <c r="K252" s="36"/>
      <c r="L252" s="32" t="str">
        <f aca="false">IF(B252="","",IFERROR(1/(1/SUMPRODUCT(MAX((Seguimientos!$B$5:$B$1004=B252)*Seguimientos!$A$5:$A$1004))),""))</f>
        <v/>
      </c>
      <c r="M252" s="33" t="str">
        <f aca="false">IF(B252="","",COUNTIF(Oportunidades!$B$5:$B$1004,B252))</f>
        <v/>
      </c>
      <c r="N252" s="34" t="str">
        <f aca="false">IF(B252="","",SUMIFS(Oportunidades!$E$5:$E$1004,Oportunidades!$B$5:$B$1004,B252,Oportunidades!$D$5:$D$1004,"5. Ganada"))</f>
        <v/>
      </c>
      <c r="O252" s="35"/>
    </row>
    <row r="253" customFormat="false" ht="15" hidden="false" customHeight="false" outlineLevel="0" collapsed="false">
      <c r="A253" s="29" t="str">
        <f aca="false">IF(B253="","","C-"&amp;TEXT(ROW()-4,"000"))</f>
        <v/>
      </c>
      <c r="B253" s="35"/>
      <c r="C253" s="35"/>
      <c r="D253" s="35"/>
      <c r="E253" s="35"/>
      <c r="F253" s="35"/>
      <c r="G253" s="35"/>
      <c r="H253" s="35"/>
      <c r="I253" s="35"/>
      <c r="J253" s="35"/>
      <c r="K253" s="36"/>
      <c r="L253" s="32" t="str">
        <f aca="false">IF(B253="","",IFERROR(1/(1/SUMPRODUCT(MAX((Seguimientos!$B$5:$B$1004=B253)*Seguimientos!$A$5:$A$1004))),""))</f>
        <v/>
      </c>
      <c r="M253" s="33" t="str">
        <f aca="false">IF(B253="","",COUNTIF(Oportunidades!$B$5:$B$1004,B253))</f>
        <v/>
      </c>
      <c r="N253" s="34" t="str">
        <f aca="false">IF(B253="","",SUMIFS(Oportunidades!$E$5:$E$1004,Oportunidades!$B$5:$B$1004,B253,Oportunidades!$D$5:$D$1004,"5. Ganada"))</f>
        <v/>
      </c>
      <c r="O253" s="35"/>
    </row>
    <row r="254" customFormat="false" ht="15" hidden="false" customHeight="false" outlineLevel="0" collapsed="false">
      <c r="A254" s="29" t="str">
        <f aca="false">IF(B254="","","C-"&amp;TEXT(ROW()-4,"000"))</f>
        <v/>
      </c>
      <c r="B254" s="35"/>
      <c r="C254" s="35"/>
      <c r="D254" s="35"/>
      <c r="E254" s="35"/>
      <c r="F254" s="35"/>
      <c r="G254" s="35"/>
      <c r="H254" s="35"/>
      <c r="I254" s="35"/>
      <c r="J254" s="35"/>
      <c r="K254" s="36"/>
      <c r="L254" s="32" t="str">
        <f aca="false">IF(B254="","",IFERROR(1/(1/SUMPRODUCT(MAX((Seguimientos!$B$5:$B$1004=B254)*Seguimientos!$A$5:$A$1004))),""))</f>
        <v/>
      </c>
      <c r="M254" s="33" t="str">
        <f aca="false">IF(B254="","",COUNTIF(Oportunidades!$B$5:$B$1004,B254))</f>
        <v/>
      </c>
      <c r="N254" s="34" t="str">
        <f aca="false">IF(B254="","",SUMIFS(Oportunidades!$E$5:$E$1004,Oportunidades!$B$5:$B$1004,B254,Oportunidades!$D$5:$D$1004,"5. Ganada"))</f>
        <v/>
      </c>
      <c r="O254" s="35"/>
    </row>
    <row r="255" customFormat="false" ht="15" hidden="false" customHeight="false" outlineLevel="0" collapsed="false">
      <c r="A255" s="29" t="str">
        <f aca="false">IF(B255="","","C-"&amp;TEXT(ROW()-4,"000"))</f>
        <v/>
      </c>
      <c r="B255" s="35"/>
      <c r="C255" s="35"/>
      <c r="D255" s="35"/>
      <c r="E255" s="35"/>
      <c r="F255" s="35"/>
      <c r="G255" s="35"/>
      <c r="H255" s="35"/>
      <c r="I255" s="35"/>
      <c r="J255" s="35"/>
      <c r="K255" s="36"/>
      <c r="L255" s="32" t="str">
        <f aca="false">IF(B255="","",IFERROR(1/(1/SUMPRODUCT(MAX((Seguimientos!$B$5:$B$1004=B255)*Seguimientos!$A$5:$A$1004))),""))</f>
        <v/>
      </c>
      <c r="M255" s="33" t="str">
        <f aca="false">IF(B255="","",COUNTIF(Oportunidades!$B$5:$B$1004,B255))</f>
        <v/>
      </c>
      <c r="N255" s="34" t="str">
        <f aca="false">IF(B255="","",SUMIFS(Oportunidades!$E$5:$E$1004,Oportunidades!$B$5:$B$1004,B255,Oportunidades!$D$5:$D$1004,"5. Ganada"))</f>
        <v/>
      </c>
      <c r="O255" s="35"/>
    </row>
    <row r="256" customFormat="false" ht="15" hidden="false" customHeight="false" outlineLevel="0" collapsed="false">
      <c r="A256" s="29" t="str">
        <f aca="false">IF(B256="","","C-"&amp;TEXT(ROW()-4,"000"))</f>
        <v/>
      </c>
      <c r="B256" s="35"/>
      <c r="C256" s="35"/>
      <c r="D256" s="35"/>
      <c r="E256" s="35"/>
      <c r="F256" s="35"/>
      <c r="G256" s="35"/>
      <c r="H256" s="35"/>
      <c r="I256" s="35"/>
      <c r="J256" s="35"/>
      <c r="K256" s="36"/>
      <c r="L256" s="32" t="str">
        <f aca="false">IF(B256="","",IFERROR(1/(1/SUMPRODUCT(MAX((Seguimientos!$B$5:$B$1004=B256)*Seguimientos!$A$5:$A$1004))),""))</f>
        <v/>
      </c>
      <c r="M256" s="33" t="str">
        <f aca="false">IF(B256="","",COUNTIF(Oportunidades!$B$5:$B$1004,B256))</f>
        <v/>
      </c>
      <c r="N256" s="34" t="str">
        <f aca="false">IF(B256="","",SUMIFS(Oportunidades!$E$5:$E$1004,Oportunidades!$B$5:$B$1004,B256,Oportunidades!$D$5:$D$1004,"5. Ganada"))</f>
        <v/>
      </c>
      <c r="O256" s="35"/>
    </row>
    <row r="257" customFormat="false" ht="15" hidden="false" customHeight="false" outlineLevel="0" collapsed="false">
      <c r="A257" s="29" t="str">
        <f aca="false">IF(B257="","","C-"&amp;TEXT(ROW()-4,"000"))</f>
        <v/>
      </c>
      <c r="B257" s="35"/>
      <c r="C257" s="35"/>
      <c r="D257" s="35"/>
      <c r="E257" s="35"/>
      <c r="F257" s="35"/>
      <c r="G257" s="35"/>
      <c r="H257" s="35"/>
      <c r="I257" s="35"/>
      <c r="J257" s="35"/>
      <c r="K257" s="36"/>
      <c r="L257" s="32" t="str">
        <f aca="false">IF(B257="","",IFERROR(1/(1/SUMPRODUCT(MAX((Seguimientos!$B$5:$B$1004=B257)*Seguimientos!$A$5:$A$1004))),""))</f>
        <v/>
      </c>
      <c r="M257" s="33" t="str">
        <f aca="false">IF(B257="","",COUNTIF(Oportunidades!$B$5:$B$1004,B257))</f>
        <v/>
      </c>
      <c r="N257" s="34" t="str">
        <f aca="false">IF(B257="","",SUMIFS(Oportunidades!$E$5:$E$1004,Oportunidades!$B$5:$B$1004,B257,Oportunidades!$D$5:$D$1004,"5. Ganada"))</f>
        <v/>
      </c>
      <c r="O257" s="35"/>
    </row>
    <row r="258" customFormat="false" ht="15" hidden="false" customHeight="false" outlineLevel="0" collapsed="false">
      <c r="A258" s="29" t="str">
        <f aca="false">IF(B258="","","C-"&amp;TEXT(ROW()-4,"000"))</f>
        <v/>
      </c>
      <c r="B258" s="35"/>
      <c r="C258" s="35"/>
      <c r="D258" s="35"/>
      <c r="E258" s="35"/>
      <c r="F258" s="35"/>
      <c r="G258" s="35"/>
      <c r="H258" s="35"/>
      <c r="I258" s="35"/>
      <c r="J258" s="35"/>
      <c r="K258" s="36"/>
      <c r="L258" s="32" t="str">
        <f aca="false">IF(B258="","",IFERROR(1/(1/SUMPRODUCT(MAX((Seguimientos!$B$5:$B$1004=B258)*Seguimientos!$A$5:$A$1004))),""))</f>
        <v/>
      </c>
      <c r="M258" s="33" t="str">
        <f aca="false">IF(B258="","",COUNTIF(Oportunidades!$B$5:$B$1004,B258))</f>
        <v/>
      </c>
      <c r="N258" s="34" t="str">
        <f aca="false">IF(B258="","",SUMIFS(Oportunidades!$E$5:$E$1004,Oportunidades!$B$5:$B$1004,B258,Oportunidades!$D$5:$D$1004,"5. Ganada"))</f>
        <v/>
      </c>
      <c r="O258" s="35"/>
    </row>
    <row r="259" customFormat="false" ht="15" hidden="false" customHeight="false" outlineLevel="0" collapsed="false">
      <c r="A259" s="29" t="str">
        <f aca="false">IF(B259="","","C-"&amp;TEXT(ROW()-4,"000"))</f>
        <v/>
      </c>
      <c r="B259" s="35"/>
      <c r="C259" s="35"/>
      <c r="D259" s="35"/>
      <c r="E259" s="35"/>
      <c r="F259" s="35"/>
      <c r="G259" s="35"/>
      <c r="H259" s="35"/>
      <c r="I259" s="35"/>
      <c r="J259" s="35"/>
      <c r="K259" s="36"/>
      <c r="L259" s="32" t="str">
        <f aca="false">IF(B259="","",IFERROR(1/(1/SUMPRODUCT(MAX((Seguimientos!$B$5:$B$1004=B259)*Seguimientos!$A$5:$A$1004))),""))</f>
        <v/>
      </c>
      <c r="M259" s="33" t="str">
        <f aca="false">IF(B259="","",COUNTIF(Oportunidades!$B$5:$B$1004,B259))</f>
        <v/>
      </c>
      <c r="N259" s="34" t="str">
        <f aca="false">IF(B259="","",SUMIFS(Oportunidades!$E$5:$E$1004,Oportunidades!$B$5:$B$1004,B259,Oportunidades!$D$5:$D$1004,"5. Ganada"))</f>
        <v/>
      </c>
      <c r="O259" s="35"/>
    </row>
    <row r="260" customFormat="false" ht="15" hidden="false" customHeight="false" outlineLevel="0" collapsed="false">
      <c r="A260" s="29" t="str">
        <f aca="false">IF(B260="","","C-"&amp;TEXT(ROW()-4,"000"))</f>
        <v/>
      </c>
      <c r="B260" s="35"/>
      <c r="C260" s="35"/>
      <c r="D260" s="35"/>
      <c r="E260" s="35"/>
      <c r="F260" s="35"/>
      <c r="G260" s="35"/>
      <c r="H260" s="35"/>
      <c r="I260" s="35"/>
      <c r="J260" s="35"/>
      <c r="K260" s="36"/>
      <c r="L260" s="32" t="str">
        <f aca="false">IF(B260="","",IFERROR(1/(1/SUMPRODUCT(MAX((Seguimientos!$B$5:$B$1004=B260)*Seguimientos!$A$5:$A$1004))),""))</f>
        <v/>
      </c>
      <c r="M260" s="33" t="str">
        <f aca="false">IF(B260="","",COUNTIF(Oportunidades!$B$5:$B$1004,B260))</f>
        <v/>
      </c>
      <c r="N260" s="34" t="str">
        <f aca="false">IF(B260="","",SUMIFS(Oportunidades!$E$5:$E$1004,Oportunidades!$B$5:$B$1004,B260,Oportunidades!$D$5:$D$1004,"5. Ganada"))</f>
        <v/>
      </c>
      <c r="O260" s="35"/>
    </row>
    <row r="261" customFormat="false" ht="15" hidden="false" customHeight="false" outlineLevel="0" collapsed="false">
      <c r="A261" s="29" t="str">
        <f aca="false">IF(B261="","","C-"&amp;TEXT(ROW()-4,"000"))</f>
        <v/>
      </c>
      <c r="B261" s="35"/>
      <c r="C261" s="35"/>
      <c r="D261" s="35"/>
      <c r="E261" s="35"/>
      <c r="F261" s="35"/>
      <c r="G261" s="35"/>
      <c r="H261" s="35"/>
      <c r="I261" s="35"/>
      <c r="J261" s="35"/>
      <c r="K261" s="36"/>
      <c r="L261" s="32" t="str">
        <f aca="false">IF(B261="","",IFERROR(1/(1/SUMPRODUCT(MAX((Seguimientos!$B$5:$B$1004=B261)*Seguimientos!$A$5:$A$1004))),""))</f>
        <v/>
      </c>
      <c r="M261" s="33" t="str">
        <f aca="false">IF(B261="","",COUNTIF(Oportunidades!$B$5:$B$1004,B261))</f>
        <v/>
      </c>
      <c r="N261" s="34" t="str">
        <f aca="false">IF(B261="","",SUMIFS(Oportunidades!$E$5:$E$1004,Oportunidades!$B$5:$B$1004,B261,Oportunidades!$D$5:$D$1004,"5. Ganada"))</f>
        <v/>
      </c>
      <c r="O261" s="35"/>
    </row>
    <row r="262" customFormat="false" ht="15" hidden="false" customHeight="false" outlineLevel="0" collapsed="false">
      <c r="A262" s="29" t="str">
        <f aca="false">IF(B262="","","C-"&amp;TEXT(ROW()-4,"000"))</f>
        <v/>
      </c>
      <c r="B262" s="35"/>
      <c r="C262" s="35"/>
      <c r="D262" s="35"/>
      <c r="E262" s="35"/>
      <c r="F262" s="35"/>
      <c r="G262" s="35"/>
      <c r="H262" s="35"/>
      <c r="I262" s="35"/>
      <c r="J262" s="35"/>
      <c r="K262" s="36"/>
      <c r="L262" s="32" t="str">
        <f aca="false">IF(B262="","",IFERROR(1/(1/SUMPRODUCT(MAX((Seguimientos!$B$5:$B$1004=B262)*Seguimientos!$A$5:$A$1004))),""))</f>
        <v/>
      </c>
      <c r="M262" s="33" t="str">
        <f aca="false">IF(B262="","",COUNTIF(Oportunidades!$B$5:$B$1004,B262))</f>
        <v/>
      </c>
      <c r="N262" s="34" t="str">
        <f aca="false">IF(B262="","",SUMIFS(Oportunidades!$E$5:$E$1004,Oportunidades!$B$5:$B$1004,B262,Oportunidades!$D$5:$D$1004,"5. Ganada"))</f>
        <v/>
      </c>
      <c r="O262" s="35"/>
    </row>
    <row r="263" customFormat="false" ht="15" hidden="false" customHeight="false" outlineLevel="0" collapsed="false">
      <c r="A263" s="29" t="str">
        <f aca="false">IF(B263="","","C-"&amp;TEXT(ROW()-4,"000"))</f>
        <v/>
      </c>
      <c r="B263" s="35"/>
      <c r="C263" s="35"/>
      <c r="D263" s="35"/>
      <c r="E263" s="35"/>
      <c r="F263" s="35"/>
      <c r="G263" s="35"/>
      <c r="H263" s="35"/>
      <c r="I263" s="35"/>
      <c r="J263" s="35"/>
      <c r="K263" s="36"/>
      <c r="L263" s="32" t="str">
        <f aca="false">IF(B263="","",IFERROR(1/(1/SUMPRODUCT(MAX((Seguimientos!$B$5:$B$1004=B263)*Seguimientos!$A$5:$A$1004))),""))</f>
        <v/>
      </c>
      <c r="M263" s="33" t="str">
        <f aca="false">IF(B263="","",COUNTIF(Oportunidades!$B$5:$B$1004,B263))</f>
        <v/>
      </c>
      <c r="N263" s="34" t="str">
        <f aca="false">IF(B263="","",SUMIFS(Oportunidades!$E$5:$E$1004,Oportunidades!$B$5:$B$1004,B263,Oportunidades!$D$5:$D$1004,"5. Ganada"))</f>
        <v/>
      </c>
      <c r="O263" s="35"/>
    </row>
    <row r="264" customFormat="false" ht="15" hidden="false" customHeight="false" outlineLevel="0" collapsed="false">
      <c r="A264" s="29" t="str">
        <f aca="false">IF(B264="","","C-"&amp;TEXT(ROW()-4,"000"))</f>
        <v/>
      </c>
      <c r="B264" s="35"/>
      <c r="C264" s="35"/>
      <c r="D264" s="35"/>
      <c r="E264" s="35"/>
      <c r="F264" s="35"/>
      <c r="G264" s="35"/>
      <c r="H264" s="35"/>
      <c r="I264" s="35"/>
      <c r="J264" s="35"/>
      <c r="K264" s="36"/>
      <c r="L264" s="32" t="str">
        <f aca="false">IF(B264="","",IFERROR(1/(1/SUMPRODUCT(MAX((Seguimientos!$B$5:$B$1004=B264)*Seguimientos!$A$5:$A$1004))),""))</f>
        <v/>
      </c>
      <c r="M264" s="33" t="str">
        <f aca="false">IF(B264="","",COUNTIF(Oportunidades!$B$5:$B$1004,B264))</f>
        <v/>
      </c>
      <c r="N264" s="34" t="str">
        <f aca="false">IF(B264="","",SUMIFS(Oportunidades!$E$5:$E$1004,Oportunidades!$B$5:$B$1004,B264,Oportunidades!$D$5:$D$1004,"5. Ganada"))</f>
        <v/>
      </c>
      <c r="O264" s="35"/>
    </row>
    <row r="265" customFormat="false" ht="15" hidden="false" customHeight="false" outlineLevel="0" collapsed="false">
      <c r="A265" s="29" t="str">
        <f aca="false">IF(B265="","","C-"&amp;TEXT(ROW()-4,"000"))</f>
        <v/>
      </c>
      <c r="B265" s="35"/>
      <c r="C265" s="35"/>
      <c r="D265" s="35"/>
      <c r="E265" s="35"/>
      <c r="F265" s="35"/>
      <c r="G265" s="35"/>
      <c r="H265" s="35"/>
      <c r="I265" s="35"/>
      <c r="J265" s="35"/>
      <c r="K265" s="36"/>
      <c r="L265" s="32" t="str">
        <f aca="false">IF(B265="","",IFERROR(1/(1/SUMPRODUCT(MAX((Seguimientos!$B$5:$B$1004=B265)*Seguimientos!$A$5:$A$1004))),""))</f>
        <v/>
      </c>
      <c r="M265" s="33" t="str">
        <f aca="false">IF(B265="","",COUNTIF(Oportunidades!$B$5:$B$1004,B265))</f>
        <v/>
      </c>
      <c r="N265" s="34" t="str">
        <f aca="false">IF(B265="","",SUMIFS(Oportunidades!$E$5:$E$1004,Oportunidades!$B$5:$B$1004,B265,Oportunidades!$D$5:$D$1004,"5. Ganada"))</f>
        <v/>
      </c>
      <c r="O265" s="35"/>
    </row>
    <row r="266" customFormat="false" ht="15" hidden="false" customHeight="false" outlineLevel="0" collapsed="false">
      <c r="A266" s="29" t="str">
        <f aca="false">IF(B266="","","C-"&amp;TEXT(ROW()-4,"000"))</f>
        <v/>
      </c>
      <c r="B266" s="35"/>
      <c r="C266" s="35"/>
      <c r="D266" s="35"/>
      <c r="E266" s="35"/>
      <c r="F266" s="35"/>
      <c r="G266" s="35"/>
      <c r="H266" s="35"/>
      <c r="I266" s="35"/>
      <c r="J266" s="35"/>
      <c r="K266" s="36"/>
      <c r="L266" s="32" t="str">
        <f aca="false">IF(B266="","",IFERROR(1/(1/SUMPRODUCT(MAX((Seguimientos!$B$5:$B$1004=B266)*Seguimientos!$A$5:$A$1004))),""))</f>
        <v/>
      </c>
      <c r="M266" s="33" t="str">
        <f aca="false">IF(B266="","",COUNTIF(Oportunidades!$B$5:$B$1004,B266))</f>
        <v/>
      </c>
      <c r="N266" s="34" t="str">
        <f aca="false">IF(B266="","",SUMIFS(Oportunidades!$E$5:$E$1004,Oportunidades!$B$5:$B$1004,B266,Oportunidades!$D$5:$D$1004,"5. Ganada"))</f>
        <v/>
      </c>
      <c r="O266" s="35"/>
    </row>
    <row r="267" customFormat="false" ht="15" hidden="false" customHeight="false" outlineLevel="0" collapsed="false">
      <c r="A267" s="29" t="str">
        <f aca="false">IF(B267="","","C-"&amp;TEXT(ROW()-4,"000"))</f>
        <v/>
      </c>
      <c r="B267" s="35"/>
      <c r="C267" s="35"/>
      <c r="D267" s="35"/>
      <c r="E267" s="35"/>
      <c r="F267" s="35"/>
      <c r="G267" s="35"/>
      <c r="H267" s="35"/>
      <c r="I267" s="35"/>
      <c r="J267" s="35"/>
      <c r="K267" s="36"/>
      <c r="L267" s="32" t="str">
        <f aca="false">IF(B267="","",IFERROR(1/(1/SUMPRODUCT(MAX((Seguimientos!$B$5:$B$1004=B267)*Seguimientos!$A$5:$A$1004))),""))</f>
        <v/>
      </c>
      <c r="M267" s="33" t="str">
        <f aca="false">IF(B267="","",COUNTIF(Oportunidades!$B$5:$B$1004,B267))</f>
        <v/>
      </c>
      <c r="N267" s="34" t="str">
        <f aca="false">IF(B267="","",SUMIFS(Oportunidades!$E$5:$E$1004,Oportunidades!$B$5:$B$1004,B267,Oportunidades!$D$5:$D$1004,"5. Ganada"))</f>
        <v/>
      </c>
      <c r="O267" s="35"/>
    </row>
    <row r="268" customFormat="false" ht="15" hidden="false" customHeight="false" outlineLevel="0" collapsed="false">
      <c r="A268" s="29" t="str">
        <f aca="false">IF(B268="","","C-"&amp;TEXT(ROW()-4,"000"))</f>
        <v/>
      </c>
      <c r="B268" s="35"/>
      <c r="C268" s="35"/>
      <c r="D268" s="35"/>
      <c r="E268" s="35"/>
      <c r="F268" s="35"/>
      <c r="G268" s="35"/>
      <c r="H268" s="35"/>
      <c r="I268" s="35"/>
      <c r="J268" s="35"/>
      <c r="K268" s="36"/>
      <c r="L268" s="32" t="str">
        <f aca="false">IF(B268="","",IFERROR(1/(1/SUMPRODUCT(MAX((Seguimientos!$B$5:$B$1004=B268)*Seguimientos!$A$5:$A$1004))),""))</f>
        <v/>
      </c>
      <c r="M268" s="33" t="str">
        <f aca="false">IF(B268="","",COUNTIF(Oportunidades!$B$5:$B$1004,B268))</f>
        <v/>
      </c>
      <c r="N268" s="34" t="str">
        <f aca="false">IF(B268="","",SUMIFS(Oportunidades!$E$5:$E$1004,Oportunidades!$B$5:$B$1004,B268,Oportunidades!$D$5:$D$1004,"5. Ganada"))</f>
        <v/>
      </c>
      <c r="O268" s="35"/>
    </row>
    <row r="269" customFormat="false" ht="15" hidden="false" customHeight="false" outlineLevel="0" collapsed="false">
      <c r="A269" s="29" t="str">
        <f aca="false">IF(B269="","","C-"&amp;TEXT(ROW()-4,"000"))</f>
        <v/>
      </c>
      <c r="B269" s="35"/>
      <c r="C269" s="35"/>
      <c r="D269" s="35"/>
      <c r="E269" s="35"/>
      <c r="F269" s="35"/>
      <c r="G269" s="35"/>
      <c r="H269" s="35"/>
      <c r="I269" s="35"/>
      <c r="J269" s="35"/>
      <c r="K269" s="36"/>
      <c r="L269" s="32" t="str">
        <f aca="false">IF(B269="","",IFERROR(1/(1/SUMPRODUCT(MAX((Seguimientos!$B$5:$B$1004=B269)*Seguimientos!$A$5:$A$1004))),""))</f>
        <v/>
      </c>
      <c r="M269" s="33" t="str">
        <f aca="false">IF(B269="","",COUNTIF(Oportunidades!$B$5:$B$1004,B269))</f>
        <v/>
      </c>
      <c r="N269" s="34" t="str">
        <f aca="false">IF(B269="","",SUMIFS(Oportunidades!$E$5:$E$1004,Oportunidades!$B$5:$B$1004,B269,Oportunidades!$D$5:$D$1004,"5. Ganada"))</f>
        <v/>
      </c>
      <c r="O269" s="35"/>
    </row>
    <row r="270" customFormat="false" ht="15" hidden="false" customHeight="false" outlineLevel="0" collapsed="false">
      <c r="A270" s="29" t="str">
        <f aca="false">IF(B270="","","C-"&amp;TEXT(ROW()-4,"000"))</f>
        <v/>
      </c>
      <c r="B270" s="35"/>
      <c r="C270" s="35"/>
      <c r="D270" s="35"/>
      <c r="E270" s="35"/>
      <c r="F270" s="35"/>
      <c r="G270" s="35"/>
      <c r="H270" s="35"/>
      <c r="I270" s="35"/>
      <c r="J270" s="35"/>
      <c r="K270" s="36"/>
      <c r="L270" s="32" t="str">
        <f aca="false">IF(B270="","",IFERROR(1/(1/SUMPRODUCT(MAX((Seguimientos!$B$5:$B$1004=B270)*Seguimientos!$A$5:$A$1004))),""))</f>
        <v/>
      </c>
      <c r="M270" s="33" t="str">
        <f aca="false">IF(B270="","",COUNTIF(Oportunidades!$B$5:$B$1004,B270))</f>
        <v/>
      </c>
      <c r="N270" s="34" t="str">
        <f aca="false">IF(B270="","",SUMIFS(Oportunidades!$E$5:$E$1004,Oportunidades!$B$5:$B$1004,B270,Oportunidades!$D$5:$D$1004,"5. Ganada"))</f>
        <v/>
      </c>
      <c r="O270" s="35"/>
    </row>
    <row r="271" customFormat="false" ht="15" hidden="false" customHeight="false" outlineLevel="0" collapsed="false">
      <c r="A271" s="29" t="str">
        <f aca="false">IF(B271="","","C-"&amp;TEXT(ROW()-4,"000"))</f>
        <v/>
      </c>
      <c r="B271" s="35"/>
      <c r="C271" s="35"/>
      <c r="D271" s="35"/>
      <c r="E271" s="35"/>
      <c r="F271" s="35"/>
      <c r="G271" s="35"/>
      <c r="H271" s="35"/>
      <c r="I271" s="35"/>
      <c r="J271" s="35"/>
      <c r="K271" s="36"/>
      <c r="L271" s="32" t="str">
        <f aca="false">IF(B271="","",IFERROR(1/(1/SUMPRODUCT(MAX((Seguimientos!$B$5:$B$1004=B271)*Seguimientos!$A$5:$A$1004))),""))</f>
        <v/>
      </c>
      <c r="M271" s="33" t="str">
        <f aca="false">IF(B271="","",COUNTIF(Oportunidades!$B$5:$B$1004,B271))</f>
        <v/>
      </c>
      <c r="N271" s="34" t="str">
        <f aca="false">IF(B271="","",SUMIFS(Oportunidades!$E$5:$E$1004,Oportunidades!$B$5:$B$1004,B271,Oportunidades!$D$5:$D$1004,"5. Ganada"))</f>
        <v/>
      </c>
      <c r="O271" s="35"/>
    </row>
    <row r="272" customFormat="false" ht="15" hidden="false" customHeight="false" outlineLevel="0" collapsed="false">
      <c r="A272" s="29" t="str">
        <f aca="false">IF(B272="","","C-"&amp;TEXT(ROW()-4,"000"))</f>
        <v/>
      </c>
      <c r="B272" s="35"/>
      <c r="C272" s="35"/>
      <c r="D272" s="35"/>
      <c r="E272" s="35"/>
      <c r="F272" s="35"/>
      <c r="G272" s="35"/>
      <c r="H272" s="35"/>
      <c r="I272" s="35"/>
      <c r="J272" s="35"/>
      <c r="K272" s="36"/>
      <c r="L272" s="32" t="str">
        <f aca="false">IF(B272="","",IFERROR(1/(1/SUMPRODUCT(MAX((Seguimientos!$B$5:$B$1004=B272)*Seguimientos!$A$5:$A$1004))),""))</f>
        <v/>
      </c>
      <c r="M272" s="33" t="str">
        <f aca="false">IF(B272="","",COUNTIF(Oportunidades!$B$5:$B$1004,B272))</f>
        <v/>
      </c>
      <c r="N272" s="34" t="str">
        <f aca="false">IF(B272="","",SUMIFS(Oportunidades!$E$5:$E$1004,Oportunidades!$B$5:$B$1004,B272,Oportunidades!$D$5:$D$1004,"5. Ganada"))</f>
        <v/>
      </c>
      <c r="O272" s="35"/>
    </row>
    <row r="273" customFormat="false" ht="15" hidden="false" customHeight="false" outlineLevel="0" collapsed="false">
      <c r="A273" s="29" t="str">
        <f aca="false">IF(B273="","","C-"&amp;TEXT(ROW()-4,"000"))</f>
        <v/>
      </c>
      <c r="B273" s="35"/>
      <c r="C273" s="35"/>
      <c r="D273" s="35"/>
      <c r="E273" s="35"/>
      <c r="F273" s="35"/>
      <c r="G273" s="35"/>
      <c r="H273" s="35"/>
      <c r="I273" s="35"/>
      <c r="J273" s="35"/>
      <c r="K273" s="36"/>
      <c r="L273" s="32" t="str">
        <f aca="false">IF(B273="","",IFERROR(1/(1/SUMPRODUCT(MAX((Seguimientos!$B$5:$B$1004=B273)*Seguimientos!$A$5:$A$1004))),""))</f>
        <v/>
      </c>
      <c r="M273" s="33" t="str">
        <f aca="false">IF(B273="","",COUNTIF(Oportunidades!$B$5:$B$1004,B273))</f>
        <v/>
      </c>
      <c r="N273" s="34" t="str">
        <f aca="false">IF(B273="","",SUMIFS(Oportunidades!$E$5:$E$1004,Oportunidades!$B$5:$B$1004,B273,Oportunidades!$D$5:$D$1004,"5. Ganada"))</f>
        <v/>
      </c>
      <c r="O273" s="35"/>
    </row>
    <row r="274" customFormat="false" ht="15" hidden="false" customHeight="false" outlineLevel="0" collapsed="false">
      <c r="A274" s="29" t="str">
        <f aca="false">IF(B274="","","C-"&amp;TEXT(ROW()-4,"000"))</f>
        <v/>
      </c>
      <c r="B274" s="35"/>
      <c r="C274" s="35"/>
      <c r="D274" s="35"/>
      <c r="E274" s="35"/>
      <c r="F274" s="35"/>
      <c r="G274" s="35"/>
      <c r="H274" s="35"/>
      <c r="I274" s="35"/>
      <c r="J274" s="35"/>
      <c r="K274" s="36"/>
      <c r="L274" s="32" t="str">
        <f aca="false">IF(B274="","",IFERROR(1/(1/SUMPRODUCT(MAX((Seguimientos!$B$5:$B$1004=B274)*Seguimientos!$A$5:$A$1004))),""))</f>
        <v/>
      </c>
      <c r="M274" s="33" t="str">
        <f aca="false">IF(B274="","",COUNTIF(Oportunidades!$B$5:$B$1004,B274))</f>
        <v/>
      </c>
      <c r="N274" s="34" t="str">
        <f aca="false">IF(B274="","",SUMIFS(Oportunidades!$E$5:$E$1004,Oportunidades!$B$5:$B$1004,B274,Oportunidades!$D$5:$D$1004,"5. Ganada"))</f>
        <v/>
      </c>
      <c r="O274" s="35"/>
    </row>
    <row r="275" customFormat="false" ht="15" hidden="false" customHeight="false" outlineLevel="0" collapsed="false">
      <c r="A275" s="29" t="str">
        <f aca="false">IF(B275="","","C-"&amp;TEXT(ROW()-4,"000"))</f>
        <v/>
      </c>
      <c r="B275" s="35"/>
      <c r="C275" s="35"/>
      <c r="D275" s="35"/>
      <c r="E275" s="35"/>
      <c r="F275" s="35"/>
      <c r="G275" s="35"/>
      <c r="H275" s="35"/>
      <c r="I275" s="35"/>
      <c r="J275" s="35"/>
      <c r="K275" s="36"/>
      <c r="L275" s="32" t="str">
        <f aca="false">IF(B275="","",IFERROR(1/(1/SUMPRODUCT(MAX((Seguimientos!$B$5:$B$1004=B275)*Seguimientos!$A$5:$A$1004))),""))</f>
        <v/>
      </c>
      <c r="M275" s="33" t="str">
        <f aca="false">IF(B275="","",COUNTIF(Oportunidades!$B$5:$B$1004,B275))</f>
        <v/>
      </c>
      <c r="N275" s="34" t="str">
        <f aca="false">IF(B275="","",SUMIFS(Oportunidades!$E$5:$E$1004,Oportunidades!$B$5:$B$1004,B275,Oportunidades!$D$5:$D$1004,"5. Ganada"))</f>
        <v/>
      </c>
      <c r="O275" s="35"/>
    </row>
    <row r="276" customFormat="false" ht="15" hidden="false" customHeight="false" outlineLevel="0" collapsed="false">
      <c r="A276" s="29" t="str">
        <f aca="false">IF(B276="","","C-"&amp;TEXT(ROW()-4,"000"))</f>
        <v/>
      </c>
      <c r="B276" s="35"/>
      <c r="C276" s="35"/>
      <c r="D276" s="35"/>
      <c r="E276" s="35"/>
      <c r="F276" s="35"/>
      <c r="G276" s="35"/>
      <c r="H276" s="35"/>
      <c r="I276" s="35"/>
      <c r="J276" s="35"/>
      <c r="K276" s="36"/>
      <c r="L276" s="32" t="str">
        <f aca="false">IF(B276="","",IFERROR(1/(1/SUMPRODUCT(MAX((Seguimientos!$B$5:$B$1004=B276)*Seguimientos!$A$5:$A$1004))),""))</f>
        <v/>
      </c>
      <c r="M276" s="33" t="str">
        <f aca="false">IF(B276="","",COUNTIF(Oportunidades!$B$5:$B$1004,B276))</f>
        <v/>
      </c>
      <c r="N276" s="34" t="str">
        <f aca="false">IF(B276="","",SUMIFS(Oportunidades!$E$5:$E$1004,Oportunidades!$B$5:$B$1004,B276,Oportunidades!$D$5:$D$1004,"5. Ganada"))</f>
        <v/>
      </c>
      <c r="O276" s="35"/>
    </row>
    <row r="277" customFormat="false" ht="15" hidden="false" customHeight="false" outlineLevel="0" collapsed="false">
      <c r="A277" s="29" t="str">
        <f aca="false">IF(B277="","","C-"&amp;TEXT(ROW()-4,"000"))</f>
        <v/>
      </c>
      <c r="B277" s="35"/>
      <c r="C277" s="35"/>
      <c r="D277" s="35"/>
      <c r="E277" s="35"/>
      <c r="F277" s="35"/>
      <c r="G277" s="35"/>
      <c r="H277" s="35"/>
      <c r="I277" s="35"/>
      <c r="J277" s="35"/>
      <c r="K277" s="36"/>
      <c r="L277" s="32" t="str">
        <f aca="false">IF(B277="","",IFERROR(1/(1/SUMPRODUCT(MAX((Seguimientos!$B$5:$B$1004=B277)*Seguimientos!$A$5:$A$1004))),""))</f>
        <v/>
      </c>
      <c r="M277" s="33" t="str">
        <f aca="false">IF(B277="","",COUNTIF(Oportunidades!$B$5:$B$1004,B277))</f>
        <v/>
      </c>
      <c r="N277" s="34" t="str">
        <f aca="false">IF(B277="","",SUMIFS(Oportunidades!$E$5:$E$1004,Oportunidades!$B$5:$B$1004,B277,Oportunidades!$D$5:$D$1004,"5. Ganada"))</f>
        <v/>
      </c>
      <c r="O277" s="35"/>
    </row>
    <row r="278" customFormat="false" ht="15" hidden="false" customHeight="false" outlineLevel="0" collapsed="false">
      <c r="A278" s="29" t="str">
        <f aca="false">IF(B278="","","C-"&amp;TEXT(ROW()-4,"000"))</f>
        <v/>
      </c>
      <c r="B278" s="35"/>
      <c r="C278" s="35"/>
      <c r="D278" s="35"/>
      <c r="E278" s="35"/>
      <c r="F278" s="35"/>
      <c r="G278" s="35"/>
      <c r="H278" s="35"/>
      <c r="I278" s="35"/>
      <c r="J278" s="35"/>
      <c r="K278" s="36"/>
      <c r="L278" s="32" t="str">
        <f aca="false">IF(B278="","",IFERROR(1/(1/SUMPRODUCT(MAX((Seguimientos!$B$5:$B$1004=B278)*Seguimientos!$A$5:$A$1004))),""))</f>
        <v/>
      </c>
      <c r="M278" s="33" t="str">
        <f aca="false">IF(B278="","",COUNTIF(Oportunidades!$B$5:$B$1004,B278))</f>
        <v/>
      </c>
      <c r="N278" s="34" t="str">
        <f aca="false">IF(B278="","",SUMIFS(Oportunidades!$E$5:$E$1004,Oportunidades!$B$5:$B$1004,B278,Oportunidades!$D$5:$D$1004,"5. Ganada"))</f>
        <v/>
      </c>
      <c r="O278" s="35"/>
    </row>
    <row r="279" customFormat="false" ht="15" hidden="false" customHeight="false" outlineLevel="0" collapsed="false">
      <c r="A279" s="29" t="str">
        <f aca="false">IF(B279="","","C-"&amp;TEXT(ROW()-4,"000"))</f>
        <v/>
      </c>
      <c r="B279" s="35"/>
      <c r="C279" s="35"/>
      <c r="D279" s="35"/>
      <c r="E279" s="35"/>
      <c r="F279" s="35"/>
      <c r="G279" s="35"/>
      <c r="H279" s="35"/>
      <c r="I279" s="35"/>
      <c r="J279" s="35"/>
      <c r="K279" s="36"/>
      <c r="L279" s="32" t="str">
        <f aca="false">IF(B279="","",IFERROR(1/(1/SUMPRODUCT(MAX((Seguimientos!$B$5:$B$1004=B279)*Seguimientos!$A$5:$A$1004))),""))</f>
        <v/>
      </c>
      <c r="M279" s="33" t="str">
        <f aca="false">IF(B279="","",COUNTIF(Oportunidades!$B$5:$B$1004,B279))</f>
        <v/>
      </c>
      <c r="N279" s="34" t="str">
        <f aca="false">IF(B279="","",SUMIFS(Oportunidades!$E$5:$E$1004,Oportunidades!$B$5:$B$1004,B279,Oportunidades!$D$5:$D$1004,"5. Ganada"))</f>
        <v/>
      </c>
      <c r="O279" s="35"/>
    </row>
    <row r="280" customFormat="false" ht="15" hidden="false" customHeight="false" outlineLevel="0" collapsed="false">
      <c r="A280" s="29" t="str">
        <f aca="false">IF(B280="","","C-"&amp;TEXT(ROW()-4,"000"))</f>
        <v/>
      </c>
      <c r="B280" s="35"/>
      <c r="C280" s="35"/>
      <c r="D280" s="35"/>
      <c r="E280" s="35"/>
      <c r="F280" s="35"/>
      <c r="G280" s="35"/>
      <c r="H280" s="35"/>
      <c r="I280" s="35"/>
      <c r="J280" s="35"/>
      <c r="K280" s="36"/>
      <c r="L280" s="32" t="str">
        <f aca="false">IF(B280="","",IFERROR(1/(1/SUMPRODUCT(MAX((Seguimientos!$B$5:$B$1004=B280)*Seguimientos!$A$5:$A$1004))),""))</f>
        <v/>
      </c>
      <c r="M280" s="33" t="str">
        <f aca="false">IF(B280="","",COUNTIF(Oportunidades!$B$5:$B$1004,B280))</f>
        <v/>
      </c>
      <c r="N280" s="34" t="str">
        <f aca="false">IF(B280="","",SUMIFS(Oportunidades!$E$5:$E$1004,Oportunidades!$B$5:$B$1004,B280,Oportunidades!$D$5:$D$1004,"5. Ganada"))</f>
        <v/>
      </c>
      <c r="O280" s="35"/>
    </row>
    <row r="281" customFormat="false" ht="15" hidden="false" customHeight="false" outlineLevel="0" collapsed="false">
      <c r="A281" s="29" t="str">
        <f aca="false">IF(B281="","","C-"&amp;TEXT(ROW()-4,"000"))</f>
        <v/>
      </c>
      <c r="B281" s="35"/>
      <c r="C281" s="35"/>
      <c r="D281" s="35"/>
      <c r="E281" s="35"/>
      <c r="F281" s="35"/>
      <c r="G281" s="35"/>
      <c r="H281" s="35"/>
      <c r="I281" s="35"/>
      <c r="J281" s="35"/>
      <c r="K281" s="36"/>
      <c r="L281" s="32" t="str">
        <f aca="false">IF(B281="","",IFERROR(1/(1/SUMPRODUCT(MAX((Seguimientos!$B$5:$B$1004=B281)*Seguimientos!$A$5:$A$1004))),""))</f>
        <v/>
      </c>
      <c r="M281" s="33" t="str">
        <f aca="false">IF(B281="","",COUNTIF(Oportunidades!$B$5:$B$1004,B281))</f>
        <v/>
      </c>
      <c r="N281" s="34" t="str">
        <f aca="false">IF(B281="","",SUMIFS(Oportunidades!$E$5:$E$1004,Oportunidades!$B$5:$B$1004,B281,Oportunidades!$D$5:$D$1004,"5. Ganada"))</f>
        <v/>
      </c>
      <c r="O281" s="35"/>
    </row>
    <row r="282" customFormat="false" ht="15" hidden="false" customHeight="false" outlineLevel="0" collapsed="false">
      <c r="A282" s="29" t="str">
        <f aca="false">IF(B282="","","C-"&amp;TEXT(ROW()-4,"000"))</f>
        <v/>
      </c>
      <c r="B282" s="35"/>
      <c r="C282" s="35"/>
      <c r="D282" s="35"/>
      <c r="E282" s="35"/>
      <c r="F282" s="35"/>
      <c r="G282" s="35"/>
      <c r="H282" s="35"/>
      <c r="I282" s="35"/>
      <c r="J282" s="35"/>
      <c r="K282" s="36"/>
      <c r="L282" s="32" t="str">
        <f aca="false">IF(B282="","",IFERROR(1/(1/SUMPRODUCT(MAX((Seguimientos!$B$5:$B$1004=B282)*Seguimientos!$A$5:$A$1004))),""))</f>
        <v/>
      </c>
      <c r="M282" s="33" t="str">
        <f aca="false">IF(B282="","",COUNTIF(Oportunidades!$B$5:$B$1004,B282))</f>
        <v/>
      </c>
      <c r="N282" s="34" t="str">
        <f aca="false">IF(B282="","",SUMIFS(Oportunidades!$E$5:$E$1004,Oportunidades!$B$5:$B$1004,B282,Oportunidades!$D$5:$D$1004,"5. Ganada"))</f>
        <v/>
      </c>
      <c r="O282" s="35"/>
    </row>
    <row r="283" customFormat="false" ht="15" hidden="false" customHeight="false" outlineLevel="0" collapsed="false">
      <c r="A283" s="29" t="str">
        <f aca="false">IF(B283="","","C-"&amp;TEXT(ROW()-4,"000"))</f>
        <v/>
      </c>
      <c r="B283" s="35"/>
      <c r="C283" s="35"/>
      <c r="D283" s="35"/>
      <c r="E283" s="35"/>
      <c r="F283" s="35"/>
      <c r="G283" s="35"/>
      <c r="H283" s="35"/>
      <c r="I283" s="35"/>
      <c r="J283" s="35"/>
      <c r="K283" s="36"/>
      <c r="L283" s="32" t="str">
        <f aca="false">IF(B283="","",IFERROR(1/(1/SUMPRODUCT(MAX((Seguimientos!$B$5:$B$1004=B283)*Seguimientos!$A$5:$A$1004))),""))</f>
        <v/>
      </c>
      <c r="M283" s="33" t="str">
        <f aca="false">IF(B283="","",COUNTIF(Oportunidades!$B$5:$B$1004,B283))</f>
        <v/>
      </c>
      <c r="N283" s="34" t="str">
        <f aca="false">IF(B283="","",SUMIFS(Oportunidades!$E$5:$E$1004,Oportunidades!$B$5:$B$1004,B283,Oportunidades!$D$5:$D$1004,"5. Ganada"))</f>
        <v/>
      </c>
      <c r="O283" s="35"/>
    </row>
    <row r="284" customFormat="false" ht="15" hidden="false" customHeight="false" outlineLevel="0" collapsed="false">
      <c r="A284" s="29" t="str">
        <f aca="false">IF(B284="","","C-"&amp;TEXT(ROW()-4,"000"))</f>
        <v/>
      </c>
      <c r="B284" s="35"/>
      <c r="C284" s="35"/>
      <c r="D284" s="35"/>
      <c r="E284" s="35"/>
      <c r="F284" s="35"/>
      <c r="G284" s="35"/>
      <c r="H284" s="35"/>
      <c r="I284" s="35"/>
      <c r="J284" s="35"/>
      <c r="K284" s="36"/>
      <c r="L284" s="32" t="str">
        <f aca="false">IF(B284="","",IFERROR(1/(1/SUMPRODUCT(MAX((Seguimientos!$B$5:$B$1004=B284)*Seguimientos!$A$5:$A$1004))),""))</f>
        <v/>
      </c>
      <c r="M284" s="33" t="str">
        <f aca="false">IF(B284="","",COUNTIF(Oportunidades!$B$5:$B$1004,B284))</f>
        <v/>
      </c>
      <c r="N284" s="34" t="str">
        <f aca="false">IF(B284="","",SUMIFS(Oportunidades!$E$5:$E$1004,Oportunidades!$B$5:$B$1004,B284,Oportunidades!$D$5:$D$1004,"5. Ganada"))</f>
        <v/>
      </c>
      <c r="O284" s="35"/>
    </row>
    <row r="285" customFormat="false" ht="15" hidden="false" customHeight="false" outlineLevel="0" collapsed="false">
      <c r="A285" s="29" t="str">
        <f aca="false">IF(B285="","","C-"&amp;TEXT(ROW()-4,"000"))</f>
        <v/>
      </c>
      <c r="B285" s="35"/>
      <c r="C285" s="35"/>
      <c r="D285" s="35"/>
      <c r="E285" s="35"/>
      <c r="F285" s="35"/>
      <c r="G285" s="35"/>
      <c r="H285" s="35"/>
      <c r="I285" s="35"/>
      <c r="J285" s="35"/>
      <c r="K285" s="36"/>
      <c r="L285" s="32" t="str">
        <f aca="false">IF(B285="","",IFERROR(1/(1/SUMPRODUCT(MAX((Seguimientos!$B$5:$B$1004=B285)*Seguimientos!$A$5:$A$1004))),""))</f>
        <v/>
      </c>
      <c r="M285" s="33" t="str">
        <f aca="false">IF(B285="","",COUNTIF(Oportunidades!$B$5:$B$1004,B285))</f>
        <v/>
      </c>
      <c r="N285" s="34" t="str">
        <f aca="false">IF(B285="","",SUMIFS(Oportunidades!$E$5:$E$1004,Oportunidades!$B$5:$B$1004,B285,Oportunidades!$D$5:$D$1004,"5. Ganada"))</f>
        <v/>
      </c>
      <c r="O285" s="35"/>
    </row>
    <row r="286" customFormat="false" ht="15" hidden="false" customHeight="false" outlineLevel="0" collapsed="false">
      <c r="A286" s="29" t="str">
        <f aca="false">IF(B286="","","C-"&amp;TEXT(ROW()-4,"000"))</f>
        <v/>
      </c>
      <c r="B286" s="35"/>
      <c r="C286" s="35"/>
      <c r="D286" s="35"/>
      <c r="E286" s="35"/>
      <c r="F286" s="35"/>
      <c r="G286" s="35"/>
      <c r="H286" s="35"/>
      <c r="I286" s="35"/>
      <c r="J286" s="35"/>
      <c r="K286" s="36"/>
      <c r="L286" s="32" t="str">
        <f aca="false">IF(B286="","",IFERROR(1/(1/SUMPRODUCT(MAX((Seguimientos!$B$5:$B$1004=B286)*Seguimientos!$A$5:$A$1004))),""))</f>
        <v/>
      </c>
      <c r="M286" s="33" t="str">
        <f aca="false">IF(B286="","",COUNTIF(Oportunidades!$B$5:$B$1004,B286))</f>
        <v/>
      </c>
      <c r="N286" s="34" t="str">
        <f aca="false">IF(B286="","",SUMIFS(Oportunidades!$E$5:$E$1004,Oportunidades!$B$5:$B$1004,B286,Oportunidades!$D$5:$D$1004,"5. Ganada"))</f>
        <v/>
      </c>
      <c r="O286" s="35"/>
    </row>
    <row r="287" customFormat="false" ht="15" hidden="false" customHeight="false" outlineLevel="0" collapsed="false">
      <c r="A287" s="29" t="str">
        <f aca="false">IF(B287="","","C-"&amp;TEXT(ROW()-4,"000"))</f>
        <v/>
      </c>
      <c r="B287" s="35"/>
      <c r="C287" s="35"/>
      <c r="D287" s="35"/>
      <c r="E287" s="35"/>
      <c r="F287" s="35"/>
      <c r="G287" s="35"/>
      <c r="H287" s="35"/>
      <c r="I287" s="35"/>
      <c r="J287" s="35"/>
      <c r="K287" s="36"/>
      <c r="L287" s="32" t="str">
        <f aca="false">IF(B287="","",IFERROR(1/(1/SUMPRODUCT(MAX((Seguimientos!$B$5:$B$1004=B287)*Seguimientos!$A$5:$A$1004))),""))</f>
        <v/>
      </c>
      <c r="M287" s="33" t="str">
        <f aca="false">IF(B287="","",COUNTIF(Oportunidades!$B$5:$B$1004,B287))</f>
        <v/>
      </c>
      <c r="N287" s="34" t="str">
        <f aca="false">IF(B287="","",SUMIFS(Oportunidades!$E$5:$E$1004,Oportunidades!$B$5:$B$1004,B287,Oportunidades!$D$5:$D$1004,"5. Ganada"))</f>
        <v/>
      </c>
      <c r="O287" s="35"/>
    </row>
    <row r="288" customFormat="false" ht="15" hidden="false" customHeight="false" outlineLevel="0" collapsed="false">
      <c r="A288" s="29" t="str">
        <f aca="false">IF(B288="","","C-"&amp;TEXT(ROW()-4,"000"))</f>
        <v/>
      </c>
      <c r="B288" s="35"/>
      <c r="C288" s="35"/>
      <c r="D288" s="35"/>
      <c r="E288" s="35"/>
      <c r="F288" s="35"/>
      <c r="G288" s="35"/>
      <c r="H288" s="35"/>
      <c r="I288" s="35"/>
      <c r="J288" s="35"/>
      <c r="K288" s="36"/>
      <c r="L288" s="32" t="str">
        <f aca="false">IF(B288="","",IFERROR(1/(1/SUMPRODUCT(MAX((Seguimientos!$B$5:$B$1004=B288)*Seguimientos!$A$5:$A$1004))),""))</f>
        <v/>
      </c>
      <c r="M288" s="33" t="str">
        <f aca="false">IF(B288="","",COUNTIF(Oportunidades!$B$5:$B$1004,B288))</f>
        <v/>
      </c>
      <c r="N288" s="34" t="str">
        <f aca="false">IF(B288="","",SUMIFS(Oportunidades!$E$5:$E$1004,Oportunidades!$B$5:$B$1004,B288,Oportunidades!$D$5:$D$1004,"5. Ganada"))</f>
        <v/>
      </c>
      <c r="O288" s="35"/>
    </row>
    <row r="289" customFormat="false" ht="15" hidden="false" customHeight="false" outlineLevel="0" collapsed="false">
      <c r="A289" s="29" t="str">
        <f aca="false">IF(B289="","","C-"&amp;TEXT(ROW()-4,"000"))</f>
        <v/>
      </c>
      <c r="B289" s="35"/>
      <c r="C289" s="35"/>
      <c r="D289" s="35"/>
      <c r="E289" s="35"/>
      <c r="F289" s="35"/>
      <c r="G289" s="35"/>
      <c r="H289" s="35"/>
      <c r="I289" s="35"/>
      <c r="J289" s="35"/>
      <c r="K289" s="36"/>
      <c r="L289" s="32" t="str">
        <f aca="false">IF(B289="","",IFERROR(1/(1/SUMPRODUCT(MAX((Seguimientos!$B$5:$B$1004=B289)*Seguimientos!$A$5:$A$1004))),""))</f>
        <v/>
      </c>
      <c r="M289" s="33" t="str">
        <f aca="false">IF(B289="","",COUNTIF(Oportunidades!$B$5:$B$1004,B289))</f>
        <v/>
      </c>
      <c r="N289" s="34" t="str">
        <f aca="false">IF(B289="","",SUMIFS(Oportunidades!$E$5:$E$1004,Oportunidades!$B$5:$B$1004,B289,Oportunidades!$D$5:$D$1004,"5. Ganada"))</f>
        <v/>
      </c>
      <c r="O289" s="35"/>
    </row>
    <row r="290" customFormat="false" ht="15" hidden="false" customHeight="false" outlineLevel="0" collapsed="false">
      <c r="A290" s="29" t="str">
        <f aca="false">IF(B290="","","C-"&amp;TEXT(ROW()-4,"000"))</f>
        <v/>
      </c>
      <c r="B290" s="35"/>
      <c r="C290" s="35"/>
      <c r="D290" s="35"/>
      <c r="E290" s="35"/>
      <c r="F290" s="35"/>
      <c r="G290" s="35"/>
      <c r="H290" s="35"/>
      <c r="I290" s="35"/>
      <c r="J290" s="35"/>
      <c r="K290" s="36"/>
      <c r="L290" s="32" t="str">
        <f aca="false">IF(B290="","",IFERROR(1/(1/SUMPRODUCT(MAX((Seguimientos!$B$5:$B$1004=B290)*Seguimientos!$A$5:$A$1004))),""))</f>
        <v/>
      </c>
      <c r="M290" s="33" t="str">
        <f aca="false">IF(B290="","",COUNTIF(Oportunidades!$B$5:$B$1004,B290))</f>
        <v/>
      </c>
      <c r="N290" s="34" t="str">
        <f aca="false">IF(B290="","",SUMIFS(Oportunidades!$E$5:$E$1004,Oportunidades!$B$5:$B$1004,B290,Oportunidades!$D$5:$D$1004,"5. Ganada"))</f>
        <v/>
      </c>
      <c r="O290" s="35"/>
    </row>
    <row r="291" customFormat="false" ht="15" hidden="false" customHeight="false" outlineLevel="0" collapsed="false">
      <c r="A291" s="29" t="str">
        <f aca="false">IF(B291="","","C-"&amp;TEXT(ROW()-4,"000"))</f>
        <v/>
      </c>
      <c r="B291" s="35"/>
      <c r="C291" s="35"/>
      <c r="D291" s="35"/>
      <c r="E291" s="35"/>
      <c r="F291" s="35"/>
      <c r="G291" s="35"/>
      <c r="H291" s="35"/>
      <c r="I291" s="35"/>
      <c r="J291" s="35"/>
      <c r="K291" s="36"/>
      <c r="L291" s="32" t="str">
        <f aca="false">IF(B291="","",IFERROR(1/(1/SUMPRODUCT(MAX((Seguimientos!$B$5:$B$1004=B291)*Seguimientos!$A$5:$A$1004))),""))</f>
        <v/>
      </c>
      <c r="M291" s="33" t="str">
        <f aca="false">IF(B291="","",COUNTIF(Oportunidades!$B$5:$B$1004,B291))</f>
        <v/>
      </c>
      <c r="N291" s="34" t="str">
        <f aca="false">IF(B291="","",SUMIFS(Oportunidades!$E$5:$E$1004,Oportunidades!$B$5:$B$1004,B291,Oportunidades!$D$5:$D$1004,"5. Ganada"))</f>
        <v/>
      </c>
      <c r="O291" s="35"/>
    </row>
    <row r="292" customFormat="false" ht="15" hidden="false" customHeight="false" outlineLevel="0" collapsed="false">
      <c r="A292" s="29" t="str">
        <f aca="false">IF(B292="","","C-"&amp;TEXT(ROW()-4,"000"))</f>
        <v/>
      </c>
      <c r="B292" s="35"/>
      <c r="C292" s="35"/>
      <c r="D292" s="35"/>
      <c r="E292" s="35"/>
      <c r="F292" s="35"/>
      <c r="G292" s="35"/>
      <c r="H292" s="35"/>
      <c r="I292" s="35"/>
      <c r="J292" s="35"/>
      <c r="K292" s="36"/>
      <c r="L292" s="32" t="str">
        <f aca="false">IF(B292="","",IFERROR(1/(1/SUMPRODUCT(MAX((Seguimientos!$B$5:$B$1004=B292)*Seguimientos!$A$5:$A$1004))),""))</f>
        <v/>
      </c>
      <c r="M292" s="33" t="str">
        <f aca="false">IF(B292="","",COUNTIF(Oportunidades!$B$5:$B$1004,B292))</f>
        <v/>
      </c>
      <c r="N292" s="34" t="str">
        <f aca="false">IF(B292="","",SUMIFS(Oportunidades!$E$5:$E$1004,Oportunidades!$B$5:$B$1004,B292,Oportunidades!$D$5:$D$1004,"5. Ganada"))</f>
        <v/>
      </c>
      <c r="O292" s="35"/>
    </row>
    <row r="293" customFormat="false" ht="15" hidden="false" customHeight="false" outlineLevel="0" collapsed="false">
      <c r="A293" s="29" t="str">
        <f aca="false">IF(B293="","","C-"&amp;TEXT(ROW()-4,"000"))</f>
        <v/>
      </c>
      <c r="B293" s="35"/>
      <c r="C293" s="35"/>
      <c r="D293" s="35"/>
      <c r="E293" s="35"/>
      <c r="F293" s="35"/>
      <c r="G293" s="35"/>
      <c r="H293" s="35"/>
      <c r="I293" s="35"/>
      <c r="J293" s="35"/>
      <c r="K293" s="36"/>
      <c r="L293" s="32" t="str">
        <f aca="false">IF(B293="","",IFERROR(1/(1/SUMPRODUCT(MAX((Seguimientos!$B$5:$B$1004=B293)*Seguimientos!$A$5:$A$1004))),""))</f>
        <v/>
      </c>
      <c r="M293" s="33" t="str">
        <f aca="false">IF(B293="","",COUNTIF(Oportunidades!$B$5:$B$1004,B293))</f>
        <v/>
      </c>
      <c r="N293" s="34" t="str">
        <f aca="false">IF(B293="","",SUMIFS(Oportunidades!$E$5:$E$1004,Oportunidades!$B$5:$B$1004,B293,Oportunidades!$D$5:$D$1004,"5. Ganada"))</f>
        <v/>
      </c>
      <c r="O293" s="35"/>
    </row>
    <row r="294" customFormat="false" ht="15" hidden="false" customHeight="false" outlineLevel="0" collapsed="false">
      <c r="A294" s="29" t="str">
        <f aca="false">IF(B294="","","C-"&amp;TEXT(ROW()-4,"000"))</f>
        <v/>
      </c>
      <c r="B294" s="35"/>
      <c r="C294" s="35"/>
      <c r="D294" s="35"/>
      <c r="E294" s="35"/>
      <c r="F294" s="35"/>
      <c r="G294" s="35"/>
      <c r="H294" s="35"/>
      <c r="I294" s="35"/>
      <c r="J294" s="35"/>
      <c r="K294" s="36"/>
      <c r="L294" s="32" t="str">
        <f aca="false">IF(B294="","",IFERROR(1/(1/SUMPRODUCT(MAX((Seguimientos!$B$5:$B$1004=B294)*Seguimientos!$A$5:$A$1004))),""))</f>
        <v/>
      </c>
      <c r="M294" s="33" t="str">
        <f aca="false">IF(B294="","",COUNTIF(Oportunidades!$B$5:$B$1004,B294))</f>
        <v/>
      </c>
      <c r="N294" s="34" t="str">
        <f aca="false">IF(B294="","",SUMIFS(Oportunidades!$E$5:$E$1004,Oportunidades!$B$5:$B$1004,B294,Oportunidades!$D$5:$D$1004,"5. Ganada"))</f>
        <v/>
      </c>
      <c r="O294" s="35"/>
    </row>
    <row r="295" customFormat="false" ht="15" hidden="false" customHeight="false" outlineLevel="0" collapsed="false">
      <c r="A295" s="29" t="str">
        <f aca="false">IF(B295="","","C-"&amp;TEXT(ROW()-4,"000"))</f>
        <v/>
      </c>
      <c r="B295" s="35"/>
      <c r="C295" s="35"/>
      <c r="D295" s="35"/>
      <c r="E295" s="35"/>
      <c r="F295" s="35"/>
      <c r="G295" s="35"/>
      <c r="H295" s="35"/>
      <c r="I295" s="35"/>
      <c r="J295" s="35"/>
      <c r="K295" s="36"/>
      <c r="L295" s="32" t="str">
        <f aca="false">IF(B295="","",IFERROR(1/(1/SUMPRODUCT(MAX((Seguimientos!$B$5:$B$1004=B295)*Seguimientos!$A$5:$A$1004))),""))</f>
        <v/>
      </c>
      <c r="M295" s="33" t="str">
        <f aca="false">IF(B295="","",COUNTIF(Oportunidades!$B$5:$B$1004,B295))</f>
        <v/>
      </c>
      <c r="N295" s="34" t="str">
        <f aca="false">IF(B295="","",SUMIFS(Oportunidades!$E$5:$E$1004,Oportunidades!$B$5:$B$1004,B295,Oportunidades!$D$5:$D$1004,"5. Ganada"))</f>
        <v/>
      </c>
      <c r="O295" s="35"/>
    </row>
    <row r="296" customFormat="false" ht="15" hidden="false" customHeight="false" outlineLevel="0" collapsed="false">
      <c r="A296" s="29" t="str">
        <f aca="false">IF(B296="","","C-"&amp;TEXT(ROW()-4,"000"))</f>
        <v/>
      </c>
      <c r="B296" s="35"/>
      <c r="C296" s="35"/>
      <c r="D296" s="35"/>
      <c r="E296" s="35"/>
      <c r="F296" s="35"/>
      <c r="G296" s="35"/>
      <c r="H296" s="35"/>
      <c r="I296" s="35"/>
      <c r="J296" s="35"/>
      <c r="K296" s="36"/>
      <c r="L296" s="32" t="str">
        <f aca="false">IF(B296="","",IFERROR(1/(1/SUMPRODUCT(MAX((Seguimientos!$B$5:$B$1004=B296)*Seguimientos!$A$5:$A$1004))),""))</f>
        <v/>
      </c>
      <c r="M296" s="33" t="str">
        <f aca="false">IF(B296="","",COUNTIF(Oportunidades!$B$5:$B$1004,B296))</f>
        <v/>
      </c>
      <c r="N296" s="34" t="str">
        <f aca="false">IF(B296="","",SUMIFS(Oportunidades!$E$5:$E$1004,Oportunidades!$B$5:$B$1004,B296,Oportunidades!$D$5:$D$1004,"5. Ganada"))</f>
        <v/>
      </c>
      <c r="O296" s="35"/>
    </row>
    <row r="297" customFormat="false" ht="15" hidden="false" customHeight="false" outlineLevel="0" collapsed="false">
      <c r="A297" s="29" t="str">
        <f aca="false">IF(B297="","","C-"&amp;TEXT(ROW()-4,"000"))</f>
        <v/>
      </c>
      <c r="B297" s="35"/>
      <c r="C297" s="35"/>
      <c r="D297" s="35"/>
      <c r="E297" s="35"/>
      <c r="F297" s="35"/>
      <c r="G297" s="35"/>
      <c r="H297" s="35"/>
      <c r="I297" s="35"/>
      <c r="J297" s="35"/>
      <c r="K297" s="36"/>
      <c r="L297" s="32" t="str">
        <f aca="false">IF(B297="","",IFERROR(1/(1/SUMPRODUCT(MAX((Seguimientos!$B$5:$B$1004=B297)*Seguimientos!$A$5:$A$1004))),""))</f>
        <v/>
      </c>
      <c r="M297" s="33" t="str">
        <f aca="false">IF(B297="","",COUNTIF(Oportunidades!$B$5:$B$1004,B297))</f>
        <v/>
      </c>
      <c r="N297" s="34" t="str">
        <f aca="false">IF(B297="","",SUMIFS(Oportunidades!$E$5:$E$1004,Oportunidades!$B$5:$B$1004,B297,Oportunidades!$D$5:$D$1004,"5. Ganada"))</f>
        <v/>
      </c>
      <c r="O297" s="35"/>
    </row>
    <row r="298" customFormat="false" ht="15" hidden="false" customHeight="false" outlineLevel="0" collapsed="false">
      <c r="A298" s="29" t="str">
        <f aca="false">IF(B298="","","C-"&amp;TEXT(ROW()-4,"000"))</f>
        <v/>
      </c>
      <c r="B298" s="35"/>
      <c r="C298" s="35"/>
      <c r="D298" s="35"/>
      <c r="E298" s="35"/>
      <c r="F298" s="35"/>
      <c r="G298" s="35"/>
      <c r="H298" s="35"/>
      <c r="I298" s="35"/>
      <c r="J298" s="35"/>
      <c r="K298" s="36"/>
      <c r="L298" s="32" t="str">
        <f aca="false">IF(B298="","",IFERROR(1/(1/SUMPRODUCT(MAX((Seguimientos!$B$5:$B$1004=B298)*Seguimientos!$A$5:$A$1004))),""))</f>
        <v/>
      </c>
      <c r="M298" s="33" t="str">
        <f aca="false">IF(B298="","",COUNTIF(Oportunidades!$B$5:$B$1004,B298))</f>
        <v/>
      </c>
      <c r="N298" s="34" t="str">
        <f aca="false">IF(B298="","",SUMIFS(Oportunidades!$E$5:$E$1004,Oportunidades!$B$5:$B$1004,B298,Oportunidades!$D$5:$D$1004,"5. Ganada"))</f>
        <v/>
      </c>
      <c r="O298" s="35"/>
    </row>
    <row r="299" customFormat="false" ht="15" hidden="false" customHeight="false" outlineLevel="0" collapsed="false">
      <c r="A299" s="29" t="str">
        <f aca="false">IF(B299="","","C-"&amp;TEXT(ROW()-4,"000"))</f>
        <v/>
      </c>
      <c r="B299" s="35"/>
      <c r="C299" s="35"/>
      <c r="D299" s="35"/>
      <c r="E299" s="35"/>
      <c r="F299" s="35"/>
      <c r="G299" s="35"/>
      <c r="H299" s="35"/>
      <c r="I299" s="35"/>
      <c r="J299" s="35"/>
      <c r="K299" s="36"/>
      <c r="L299" s="32" t="str">
        <f aca="false">IF(B299="","",IFERROR(1/(1/SUMPRODUCT(MAX((Seguimientos!$B$5:$B$1004=B299)*Seguimientos!$A$5:$A$1004))),""))</f>
        <v/>
      </c>
      <c r="M299" s="33" t="str">
        <f aca="false">IF(B299="","",COUNTIF(Oportunidades!$B$5:$B$1004,B299))</f>
        <v/>
      </c>
      <c r="N299" s="34" t="str">
        <f aca="false">IF(B299="","",SUMIFS(Oportunidades!$E$5:$E$1004,Oportunidades!$B$5:$B$1004,B299,Oportunidades!$D$5:$D$1004,"5. Ganada"))</f>
        <v/>
      </c>
      <c r="O299" s="35"/>
    </row>
    <row r="300" customFormat="false" ht="15" hidden="false" customHeight="false" outlineLevel="0" collapsed="false">
      <c r="A300" s="29" t="str">
        <f aca="false">IF(B300="","","C-"&amp;TEXT(ROW()-4,"000"))</f>
        <v/>
      </c>
      <c r="B300" s="35"/>
      <c r="C300" s="35"/>
      <c r="D300" s="35"/>
      <c r="E300" s="35"/>
      <c r="F300" s="35"/>
      <c r="G300" s="35"/>
      <c r="H300" s="35"/>
      <c r="I300" s="35"/>
      <c r="J300" s="35"/>
      <c r="K300" s="36"/>
      <c r="L300" s="32" t="str">
        <f aca="false">IF(B300="","",IFERROR(1/(1/SUMPRODUCT(MAX((Seguimientos!$B$5:$B$1004=B300)*Seguimientos!$A$5:$A$1004))),""))</f>
        <v/>
      </c>
      <c r="M300" s="33" t="str">
        <f aca="false">IF(B300="","",COUNTIF(Oportunidades!$B$5:$B$1004,B300))</f>
        <v/>
      </c>
      <c r="N300" s="34" t="str">
        <f aca="false">IF(B300="","",SUMIFS(Oportunidades!$E$5:$E$1004,Oportunidades!$B$5:$B$1004,B300,Oportunidades!$D$5:$D$1004,"5. Ganada"))</f>
        <v/>
      </c>
      <c r="O300" s="35"/>
    </row>
    <row r="301" customFormat="false" ht="15" hidden="false" customHeight="false" outlineLevel="0" collapsed="false">
      <c r="A301" s="29" t="str">
        <f aca="false">IF(B301="","","C-"&amp;TEXT(ROW()-4,"000"))</f>
        <v/>
      </c>
      <c r="B301" s="35"/>
      <c r="C301" s="35"/>
      <c r="D301" s="35"/>
      <c r="E301" s="35"/>
      <c r="F301" s="35"/>
      <c r="G301" s="35"/>
      <c r="H301" s="35"/>
      <c r="I301" s="35"/>
      <c r="J301" s="35"/>
      <c r="K301" s="36"/>
      <c r="L301" s="32" t="str">
        <f aca="false">IF(B301="","",IFERROR(1/(1/SUMPRODUCT(MAX((Seguimientos!$B$5:$B$1004=B301)*Seguimientos!$A$5:$A$1004))),""))</f>
        <v/>
      </c>
      <c r="M301" s="33" t="str">
        <f aca="false">IF(B301="","",COUNTIF(Oportunidades!$B$5:$B$1004,B301))</f>
        <v/>
      </c>
      <c r="N301" s="34" t="str">
        <f aca="false">IF(B301="","",SUMIFS(Oportunidades!$E$5:$E$1004,Oportunidades!$B$5:$B$1004,B301,Oportunidades!$D$5:$D$1004,"5. Ganada"))</f>
        <v/>
      </c>
      <c r="O301" s="35"/>
    </row>
    <row r="302" customFormat="false" ht="15" hidden="false" customHeight="false" outlineLevel="0" collapsed="false">
      <c r="A302" s="29" t="str">
        <f aca="false">IF(B302="","","C-"&amp;TEXT(ROW()-4,"000"))</f>
        <v/>
      </c>
      <c r="B302" s="35"/>
      <c r="C302" s="35"/>
      <c r="D302" s="35"/>
      <c r="E302" s="35"/>
      <c r="F302" s="35"/>
      <c r="G302" s="35"/>
      <c r="H302" s="35"/>
      <c r="I302" s="35"/>
      <c r="J302" s="35"/>
      <c r="K302" s="36"/>
      <c r="L302" s="32" t="str">
        <f aca="false">IF(B302="","",IFERROR(1/(1/SUMPRODUCT(MAX((Seguimientos!$B$5:$B$1004=B302)*Seguimientos!$A$5:$A$1004))),""))</f>
        <v/>
      </c>
      <c r="M302" s="33" t="str">
        <f aca="false">IF(B302="","",COUNTIF(Oportunidades!$B$5:$B$1004,B302))</f>
        <v/>
      </c>
      <c r="N302" s="34" t="str">
        <f aca="false">IF(B302="","",SUMIFS(Oportunidades!$E$5:$E$1004,Oportunidades!$B$5:$B$1004,B302,Oportunidades!$D$5:$D$1004,"5. Ganada"))</f>
        <v/>
      </c>
      <c r="O302" s="35"/>
    </row>
    <row r="303" customFormat="false" ht="15" hidden="false" customHeight="false" outlineLevel="0" collapsed="false">
      <c r="A303" s="29" t="str">
        <f aca="false">IF(B303="","","C-"&amp;TEXT(ROW()-4,"000"))</f>
        <v/>
      </c>
      <c r="B303" s="35"/>
      <c r="C303" s="35"/>
      <c r="D303" s="35"/>
      <c r="E303" s="35"/>
      <c r="F303" s="35"/>
      <c r="G303" s="35"/>
      <c r="H303" s="35"/>
      <c r="I303" s="35"/>
      <c r="J303" s="35"/>
      <c r="K303" s="36"/>
      <c r="L303" s="32" t="str">
        <f aca="false">IF(B303="","",IFERROR(1/(1/SUMPRODUCT(MAX((Seguimientos!$B$5:$B$1004=B303)*Seguimientos!$A$5:$A$1004))),""))</f>
        <v/>
      </c>
      <c r="M303" s="33" t="str">
        <f aca="false">IF(B303="","",COUNTIF(Oportunidades!$B$5:$B$1004,B303))</f>
        <v/>
      </c>
      <c r="N303" s="34" t="str">
        <f aca="false">IF(B303="","",SUMIFS(Oportunidades!$E$5:$E$1004,Oportunidades!$B$5:$B$1004,B303,Oportunidades!$D$5:$D$1004,"5. Ganada"))</f>
        <v/>
      </c>
      <c r="O303" s="35"/>
    </row>
    <row r="304" customFormat="false" ht="15" hidden="false" customHeight="false" outlineLevel="0" collapsed="false">
      <c r="A304" s="29" t="str">
        <f aca="false">IF(B304="","","C-"&amp;TEXT(ROW()-4,"000"))</f>
        <v/>
      </c>
      <c r="B304" s="35"/>
      <c r="C304" s="35"/>
      <c r="D304" s="35"/>
      <c r="E304" s="35"/>
      <c r="F304" s="35"/>
      <c r="G304" s="35"/>
      <c r="H304" s="35"/>
      <c r="I304" s="35"/>
      <c r="J304" s="35"/>
      <c r="K304" s="36"/>
      <c r="L304" s="32" t="str">
        <f aca="false">IF(B304="","",IFERROR(1/(1/SUMPRODUCT(MAX((Seguimientos!$B$5:$B$1004=B304)*Seguimientos!$A$5:$A$1004))),""))</f>
        <v/>
      </c>
      <c r="M304" s="33" t="str">
        <f aca="false">IF(B304="","",COUNTIF(Oportunidades!$B$5:$B$1004,B304))</f>
        <v/>
      </c>
      <c r="N304" s="34" t="str">
        <f aca="false">IF(B304="","",SUMIFS(Oportunidades!$E$5:$E$1004,Oportunidades!$B$5:$B$1004,B304,Oportunidades!$D$5:$D$1004,"5. Ganada"))</f>
        <v/>
      </c>
      <c r="O304" s="35"/>
    </row>
    <row r="305" customFormat="false" ht="15" hidden="false" customHeight="false" outlineLevel="0" collapsed="false">
      <c r="A305" s="29" t="str">
        <f aca="false">IF(B305="","","C-"&amp;TEXT(ROW()-4,"000"))</f>
        <v/>
      </c>
      <c r="B305" s="35"/>
      <c r="C305" s="35"/>
      <c r="D305" s="35"/>
      <c r="E305" s="35"/>
      <c r="F305" s="35"/>
      <c r="G305" s="35"/>
      <c r="H305" s="35"/>
      <c r="I305" s="35"/>
      <c r="J305" s="35"/>
      <c r="K305" s="36"/>
      <c r="L305" s="32" t="str">
        <f aca="false">IF(B305="","",IFERROR(1/(1/SUMPRODUCT(MAX((Seguimientos!$B$5:$B$1004=B305)*Seguimientos!$A$5:$A$1004))),""))</f>
        <v/>
      </c>
      <c r="M305" s="33" t="str">
        <f aca="false">IF(B305="","",COUNTIF(Oportunidades!$B$5:$B$1004,B305))</f>
        <v/>
      </c>
      <c r="N305" s="34" t="str">
        <f aca="false">IF(B305="","",SUMIFS(Oportunidades!$E$5:$E$1004,Oportunidades!$B$5:$B$1004,B305,Oportunidades!$D$5:$D$1004,"5. Ganada"))</f>
        <v/>
      </c>
      <c r="O305" s="35"/>
    </row>
    <row r="306" customFormat="false" ht="15" hidden="false" customHeight="false" outlineLevel="0" collapsed="false">
      <c r="A306" s="29" t="str">
        <f aca="false">IF(B306="","","C-"&amp;TEXT(ROW()-4,"000"))</f>
        <v/>
      </c>
      <c r="B306" s="35"/>
      <c r="C306" s="35"/>
      <c r="D306" s="35"/>
      <c r="E306" s="35"/>
      <c r="F306" s="35"/>
      <c r="G306" s="35"/>
      <c r="H306" s="35"/>
      <c r="I306" s="35"/>
      <c r="J306" s="35"/>
      <c r="K306" s="36"/>
      <c r="L306" s="32" t="str">
        <f aca="false">IF(B306="","",IFERROR(1/(1/SUMPRODUCT(MAX((Seguimientos!$B$5:$B$1004=B306)*Seguimientos!$A$5:$A$1004))),""))</f>
        <v/>
      </c>
      <c r="M306" s="33" t="str">
        <f aca="false">IF(B306="","",COUNTIF(Oportunidades!$B$5:$B$1004,B306))</f>
        <v/>
      </c>
      <c r="N306" s="34" t="str">
        <f aca="false">IF(B306="","",SUMIFS(Oportunidades!$E$5:$E$1004,Oportunidades!$B$5:$B$1004,B306,Oportunidades!$D$5:$D$1004,"5. Ganada"))</f>
        <v/>
      </c>
      <c r="O306" s="35"/>
    </row>
    <row r="307" customFormat="false" ht="15" hidden="false" customHeight="false" outlineLevel="0" collapsed="false">
      <c r="A307" s="29" t="str">
        <f aca="false">IF(B307="","","C-"&amp;TEXT(ROW()-4,"000"))</f>
        <v/>
      </c>
      <c r="B307" s="35"/>
      <c r="C307" s="35"/>
      <c r="D307" s="35"/>
      <c r="E307" s="35"/>
      <c r="F307" s="35"/>
      <c r="G307" s="35"/>
      <c r="H307" s="35"/>
      <c r="I307" s="35"/>
      <c r="J307" s="35"/>
      <c r="K307" s="36"/>
      <c r="L307" s="32" t="str">
        <f aca="false">IF(B307="","",IFERROR(1/(1/SUMPRODUCT(MAX((Seguimientos!$B$5:$B$1004=B307)*Seguimientos!$A$5:$A$1004))),""))</f>
        <v/>
      </c>
      <c r="M307" s="33" t="str">
        <f aca="false">IF(B307="","",COUNTIF(Oportunidades!$B$5:$B$1004,B307))</f>
        <v/>
      </c>
      <c r="N307" s="34" t="str">
        <f aca="false">IF(B307="","",SUMIFS(Oportunidades!$E$5:$E$1004,Oportunidades!$B$5:$B$1004,B307,Oportunidades!$D$5:$D$1004,"5. Ganada"))</f>
        <v/>
      </c>
      <c r="O307" s="35"/>
    </row>
    <row r="308" customFormat="false" ht="15" hidden="false" customHeight="false" outlineLevel="0" collapsed="false">
      <c r="A308" s="29" t="str">
        <f aca="false">IF(B308="","","C-"&amp;TEXT(ROW()-4,"000"))</f>
        <v/>
      </c>
      <c r="B308" s="35"/>
      <c r="C308" s="35"/>
      <c r="D308" s="35"/>
      <c r="E308" s="35"/>
      <c r="F308" s="35"/>
      <c r="G308" s="35"/>
      <c r="H308" s="35"/>
      <c r="I308" s="35"/>
      <c r="J308" s="35"/>
      <c r="K308" s="36"/>
      <c r="L308" s="32" t="str">
        <f aca="false">IF(B308="","",IFERROR(1/(1/SUMPRODUCT(MAX((Seguimientos!$B$5:$B$1004=B308)*Seguimientos!$A$5:$A$1004))),""))</f>
        <v/>
      </c>
      <c r="M308" s="33" t="str">
        <f aca="false">IF(B308="","",COUNTIF(Oportunidades!$B$5:$B$1004,B308))</f>
        <v/>
      </c>
      <c r="N308" s="34" t="str">
        <f aca="false">IF(B308="","",SUMIFS(Oportunidades!$E$5:$E$1004,Oportunidades!$B$5:$B$1004,B308,Oportunidades!$D$5:$D$1004,"5. Ganada"))</f>
        <v/>
      </c>
      <c r="O308" s="35"/>
    </row>
    <row r="309" customFormat="false" ht="15" hidden="false" customHeight="false" outlineLevel="0" collapsed="false">
      <c r="A309" s="29" t="str">
        <f aca="false">IF(B309="","","C-"&amp;TEXT(ROW()-4,"000"))</f>
        <v/>
      </c>
      <c r="B309" s="35"/>
      <c r="C309" s="35"/>
      <c r="D309" s="35"/>
      <c r="E309" s="35"/>
      <c r="F309" s="35"/>
      <c r="G309" s="35"/>
      <c r="H309" s="35"/>
      <c r="I309" s="35"/>
      <c r="J309" s="35"/>
      <c r="K309" s="36"/>
      <c r="L309" s="32" t="str">
        <f aca="false">IF(B309="","",IFERROR(1/(1/SUMPRODUCT(MAX((Seguimientos!$B$5:$B$1004=B309)*Seguimientos!$A$5:$A$1004))),""))</f>
        <v/>
      </c>
      <c r="M309" s="33" t="str">
        <f aca="false">IF(B309="","",COUNTIF(Oportunidades!$B$5:$B$1004,B309))</f>
        <v/>
      </c>
      <c r="N309" s="34" t="str">
        <f aca="false">IF(B309="","",SUMIFS(Oportunidades!$E$5:$E$1004,Oportunidades!$B$5:$B$1004,B309,Oportunidades!$D$5:$D$1004,"5. Ganada"))</f>
        <v/>
      </c>
      <c r="O309" s="35"/>
    </row>
    <row r="310" customFormat="false" ht="15" hidden="false" customHeight="false" outlineLevel="0" collapsed="false">
      <c r="A310" s="29" t="str">
        <f aca="false">IF(B310="","","C-"&amp;TEXT(ROW()-4,"000"))</f>
        <v/>
      </c>
      <c r="B310" s="35"/>
      <c r="C310" s="35"/>
      <c r="D310" s="35"/>
      <c r="E310" s="35"/>
      <c r="F310" s="35"/>
      <c r="G310" s="35"/>
      <c r="H310" s="35"/>
      <c r="I310" s="35"/>
      <c r="J310" s="35"/>
      <c r="K310" s="36"/>
      <c r="L310" s="32" t="str">
        <f aca="false">IF(B310="","",IFERROR(1/(1/SUMPRODUCT(MAX((Seguimientos!$B$5:$B$1004=B310)*Seguimientos!$A$5:$A$1004))),""))</f>
        <v/>
      </c>
      <c r="M310" s="33" t="str">
        <f aca="false">IF(B310="","",COUNTIF(Oportunidades!$B$5:$B$1004,B310))</f>
        <v/>
      </c>
      <c r="N310" s="34" t="str">
        <f aca="false">IF(B310="","",SUMIFS(Oportunidades!$E$5:$E$1004,Oportunidades!$B$5:$B$1004,B310,Oportunidades!$D$5:$D$1004,"5. Ganada"))</f>
        <v/>
      </c>
      <c r="O310" s="35"/>
    </row>
    <row r="311" customFormat="false" ht="15" hidden="false" customHeight="false" outlineLevel="0" collapsed="false">
      <c r="A311" s="29" t="str">
        <f aca="false">IF(B311="","","C-"&amp;TEXT(ROW()-4,"000"))</f>
        <v/>
      </c>
      <c r="B311" s="35"/>
      <c r="C311" s="35"/>
      <c r="D311" s="35"/>
      <c r="E311" s="35"/>
      <c r="F311" s="35"/>
      <c r="G311" s="35"/>
      <c r="H311" s="35"/>
      <c r="I311" s="35"/>
      <c r="J311" s="35"/>
      <c r="K311" s="36"/>
      <c r="L311" s="32" t="str">
        <f aca="false">IF(B311="","",IFERROR(1/(1/SUMPRODUCT(MAX((Seguimientos!$B$5:$B$1004=B311)*Seguimientos!$A$5:$A$1004))),""))</f>
        <v/>
      </c>
      <c r="M311" s="33" t="str">
        <f aca="false">IF(B311="","",COUNTIF(Oportunidades!$B$5:$B$1004,B311))</f>
        <v/>
      </c>
      <c r="N311" s="34" t="str">
        <f aca="false">IF(B311="","",SUMIFS(Oportunidades!$E$5:$E$1004,Oportunidades!$B$5:$B$1004,B311,Oportunidades!$D$5:$D$1004,"5. Ganada"))</f>
        <v/>
      </c>
      <c r="O311" s="35"/>
    </row>
    <row r="312" customFormat="false" ht="15" hidden="false" customHeight="false" outlineLevel="0" collapsed="false">
      <c r="A312" s="29" t="str">
        <f aca="false">IF(B312="","","C-"&amp;TEXT(ROW()-4,"000"))</f>
        <v/>
      </c>
      <c r="B312" s="35"/>
      <c r="C312" s="35"/>
      <c r="D312" s="35"/>
      <c r="E312" s="35"/>
      <c r="F312" s="35"/>
      <c r="G312" s="35"/>
      <c r="H312" s="35"/>
      <c r="I312" s="35"/>
      <c r="J312" s="35"/>
      <c r="K312" s="36"/>
      <c r="L312" s="32" t="str">
        <f aca="false">IF(B312="","",IFERROR(1/(1/SUMPRODUCT(MAX((Seguimientos!$B$5:$B$1004=B312)*Seguimientos!$A$5:$A$1004))),""))</f>
        <v/>
      </c>
      <c r="M312" s="33" t="str">
        <f aca="false">IF(B312="","",COUNTIF(Oportunidades!$B$5:$B$1004,B312))</f>
        <v/>
      </c>
      <c r="N312" s="34" t="str">
        <f aca="false">IF(B312="","",SUMIFS(Oportunidades!$E$5:$E$1004,Oportunidades!$B$5:$B$1004,B312,Oportunidades!$D$5:$D$1004,"5. Ganada"))</f>
        <v/>
      </c>
      <c r="O312" s="35"/>
    </row>
    <row r="313" customFormat="false" ht="15" hidden="false" customHeight="false" outlineLevel="0" collapsed="false">
      <c r="A313" s="29" t="str">
        <f aca="false">IF(B313="","","C-"&amp;TEXT(ROW()-4,"000"))</f>
        <v/>
      </c>
      <c r="B313" s="35"/>
      <c r="C313" s="35"/>
      <c r="D313" s="35"/>
      <c r="E313" s="35"/>
      <c r="F313" s="35"/>
      <c r="G313" s="35"/>
      <c r="H313" s="35"/>
      <c r="I313" s="35"/>
      <c r="J313" s="35"/>
      <c r="K313" s="36"/>
      <c r="L313" s="32" t="str">
        <f aca="false">IF(B313="","",IFERROR(1/(1/SUMPRODUCT(MAX((Seguimientos!$B$5:$B$1004=B313)*Seguimientos!$A$5:$A$1004))),""))</f>
        <v/>
      </c>
      <c r="M313" s="33" t="str">
        <f aca="false">IF(B313="","",COUNTIF(Oportunidades!$B$5:$B$1004,B313))</f>
        <v/>
      </c>
      <c r="N313" s="34" t="str">
        <f aca="false">IF(B313="","",SUMIFS(Oportunidades!$E$5:$E$1004,Oportunidades!$B$5:$B$1004,B313,Oportunidades!$D$5:$D$1004,"5. Ganada"))</f>
        <v/>
      </c>
      <c r="O313" s="35"/>
    </row>
    <row r="314" customFormat="false" ht="15" hidden="false" customHeight="false" outlineLevel="0" collapsed="false">
      <c r="A314" s="29" t="str">
        <f aca="false">IF(B314="","","C-"&amp;TEXT(ROW()-4,"000"))</f>
        <v/>
      </c>
      <c r="B314" s="35"/>
      <c r="C314" s="35"/>
      <c r="D314" s="35"/>
      <c r="E314" s="35"/>
      <c r="F314" s="35"/>
      <c r="G314" s="35"/>
      <c r="H314" s="35"/>
      <c r="I314" s="35"/>
      <c r="J314" s="35"/>
      <c r="K314" s="36"/>
      <c r="L314" s="32" t="str">
        <f aca="false">IF(B314="","",IFERROR(1/(1/SUMPRODUCT(MAX((Seguimientos!$B$5:$B$1004=B314)*Seguimientos!$A$5:$A$1004))),""))</f>
        <v/>
      </c>
      <c r="M314" s="33" t="str">
        <f aca="false">IF(B314="","",COUNTIF(Oportunidades!$B$5:$B$1004,B314))</f>
        <v/>
      </c>
      <c r="N314" s="34" t="str">
        <f aca="false">IF(B314="","",SUMIFS(Oportunidades!$E$5:$E$1004,Oportunidades!$B$5:$B$1004,B314,Oportunidades!$D$5:$D$1004,"5. Ganada"))</f>
        <v/>
      </c>
      <c r="O314" s="35"/>
    </row>
    <row r="315" customFormat="false" ht="15" hidden="false" customHeight="false" outlineLevel="0" collapsed="false">
      <c r="A315" s="29" t="str">
        <f aca="false">IF(B315="","","C-"&amp;TEXT(ROW()-4,"000"))</f>
        <v/>
      </c>
      <c r="B315" s="35"/>
      <c r="C315" s="35"/>
      <c r="D315" s="35"/>
      <c r="E315" s="35"/>
      <c r="F315" s="35"/>
      <c r="G315" s="35"/>
      <c r="H315" s="35"/>
      <c r="I315" s="35"/>
      <c r="J315" s="35"/>
      <c r="K315" s="36"/>
      <c r="L315" s="32" t="str">
        <f aca="false">IF(B315="","",IFERROR(1/(1/SUMPRODUCT(MAX((Seguimientos!$B$5:$B$1004=B315)*Seguimientos!$A$5:$A$1004))),""))</f>
        <v/>
      </c>
      <c r="M315" s="33" t="str">
        <f aca="false">IF(B315="","",COUNTIF(Oportunidades!$B$5:$B$1004,B315))</f>
        <v/>
      </c>
      <c r="N315" s="34" t="str">
        <f aca="false">IF(B315="","",SUMIFS(Oportunidades!$E$5:$E$1004,Oportunidades!$B$5:$B$1004,B315,Oportunidades!$D$5:$D$1004,"5. Ganada"))</f>
        <v/>
      </c>
      <c r="O315" s="35"/>
    </row>
    <row r="316" customFormat="false" ht="15" hidden="false" customHeight="false" outlineLevel="0" collapsed="false">
      <c r="A316" s="29" t="str">
        <f aca="false">IF(B316="","","C-"&amp;TEXT(ROW()-4,"000"))</f>
        <v/>
      </c>
      <c r="B316" s="35"/>
      <c r="C316" s="35"/>
      <c r="D316" s="35"/>
      <c r="E316" s="35"/>
      <c r="F316" s="35"/>
      <c r="G316" s="35"/>
      <c r="H316" s="35"/>
      <c r="I316" s="35"/>
      <c r="J316" s="35"/>
      <c r="K316" s="36"/>
      <c r="L316" s="32" t="str">
        <f aca="false">IF(B316="","",IFERROR(1/(1/SUMPRODUCT(MAX((Seguimientos!$B$5:$B$1004=B316)*Seguimientos!$A$5:$A$1004))),""))</f>
        <v/>
      </c>
      <c r="M316" s="33" t="str">
        <f aca="false">IF(B316="","",COUNTIF(Oportunidades!$B$5:$B$1004,B316))</f>
        <v/>
      </c>
      <c r="N316" s="34" t="str">
        <f aca="false">IF(B316="","",SUMIFS(Oportunidades!$E$5:$E$1004,Oportunidades!$B$5:$B$1004,B316,Oportunidades!$D$5:$D$1004,"5. Ganada"))</f>
        <v/>
      </c>
      <c r="O316" s="35"/>
    </row>
    <row r="317" customFormat="false" ht="15" hidden="false" customHeight="false" outlineLevel="0" collapsed="false">
      <c r="A317" s="29" t="str">
        <f aca="false">IF(B317="","","C-"&amp;TEXT(ROW()-4,"000"))</f>
        <v/>
      </c>
      <c r="B317" s="35"/>
      <c r="C317" s="35"/>
      <c r="D317" s="35"/>
      <c r="E317" s="35"/>
      <c r="F317" s="35"/>
      <c r="G317" s="35"/>
      <c r="H317" s="35"/>
      <c r="I317" s="35"/>
      <c r="J317" s="35"/>
      <c r="K317" s="36"/>
      <c r="L317" s="32" t="str">
        <f aca="false">IF(B317="","",IFERROR(1/(1/SUMPRODUCT(MAX((Seguimientos!$B$5:$B$1004=B317)*Seguimientos!$A$5:$A$1004))),""))</f>
        <v/>
      </c>
      <c r="M317" s="33" t="str">
        <f aca="false">IF(B317="","",COUNTIF(Oportunidades!$B$5:$B$1004,B317))</f>
        <v/>
      </c>
      <c r="N317" s="34" t="str">
        <f aca="false">IF(B317="","",SUMIFS(Oportunidades!$E$5:$E$1004,Oportunidades!$B$5:$B$1004,B317,Oportunidades!$D$5:$D$1004,"5. Ganada"))</f>
        <v/>
      </c>
      <c r="O317" s="35"/>
    </row>
    <row r="318" customFormat="false" ht="15" hidden="false" customHeight="false" outlineLevel="0" collapsed="false">
      <c r="A318" s="29" t="str">
        <f aca="false">IF(B318="","","C-"&amp;TEXT(ROW()-4,"000"))</f>
        <v/>
      </c>
      <c r="B318" s="35"/>
      <c r="C318" s="35"/>
      <c r="D318" s="35"/>
      <c r="E318" s="35"/>
      <c r="F318" s="35"/>
      <c r="G318" s="35"/>
      <c r="H318" s="35"/>
      <c r="I318" s="35"/>
      <c r="J318" s="35"/>
      <c r="K318" s="36"/>
      <c r="L318" s="32" t="str">
        <f aca="false">IF(B318="","",IFERROR(1/(1/SUMPRODUCT(MAX((Seguimientos!$B$5:$B$1004=B318)*Seguimientos!$A$5:$A$1004))),""))</f>
        <v/>
      </c>
      <c r="M318" s="33" t="str">
        <f aca="false">IF(B318="","",COUNTIF(Oportunidades!$B$5:$B$1004,B318))</f>
        <v/>
      </c>
      <c r="N318" s="34" t="str">
        <f aca="false">IF(B318="","",SUMIFS(Oportunidades!$E$5:$E$1004,Oportunidades!$B$5:$B$1004,B318,Oportunidades!$D$5:$D$1004,"5. Ganada"))</f>
        <v/>
      </c>
      <c r="O318" s="35"/>
    </row>
    <row r="319" customFormat="false" ht="15" hidden="false" customHeight="false" outlineLevel="0" collapsed="false">
      <c r="A319" s="29" t="str">
        <f aca="false">IF(B319="","","C-"&amp;TEXT(ROW()-4,"000"))</f>
        <v/>
      </c>
      <c r="B319" s="35"/>
      <c r="C319" s="35"/>
      <c r="D319" s="35"/>
      <c r="E319" s="35"/>
      <c r="F319" s="35"/>
      <c r="G319" s="35"/>
      <c r="H319" s="35"/>
      <c r="I319" s="35"/>
      <c r="J319" s="35"/>
      <c r="K319" s="36"/>
      <c r="L319" s="32" t="str">
        <f aca="false">IF(B319="","",IFERROR(1/(1/SUMPRODUCT(MAX((Seguimientos!$B$5:$B$1004=B319)*Seguimientos!$A$5:$A$1004))),""))</f>
        <v/>
      </c>
      <c r="M319" s="33" t="str">
        <f aca="false">IF(B319="","",COUNTIF(Oportunidades!$B$5:$B$1004,B319))</f>
        <v/>
      </c>
      <c r="N319" s="34" t="str">
        <f aca="false">IF(B319="","",SUMIFS(Oportunidades!$E$5:$E$1004,Oportunidades!$B$5:$B$1004,B319,Oportunidades!$D$5:$D$1004,"5. Ganada"))</f>
        <v/>
      </c>
      <c r="O319" s="35"/>
    </row>
    <row r="320" customFormat="false" ht="15" hidden="false" customHeight="false" outlineLevel="0" collapsed="false">
      <c r="A320" s="29" t="str">
        <f aca="false">IF(B320="","","C-"&amp;TEXT(ROW()-4,"000"))</f>
        <v/>
      </c>
      <c r="B320" s="35"/>
      <c r="C320" s="35"/>
      <c r="D320" s="35"/>
      <c r="E320" s="35"/>
      <c r="F320" s="35"/>
      <c r="G320" s="35"/>
      <c r="H320" s="35"/>
      <c r="I320" s="35"/>
      <c r="J320" s="35"/>
      <c r="K320" s="36"/>
      <c r="L320" s="32" t="str">
        <f aca="false">IF(B320="","",IFERROR(1/(1/SUMPRODUCT(MAX((Seguimientos!$B$5:$B$1004=B320)*Seguimientos!$A$5:$A$1004))),""))</f>
        <v/>
      </c>
      <c r="M320" s="33" t="str">
        <f aca="false">IF(B320="","",COUNTIF(Oportunidades!$B$5:$B$1004,B320))</f>
        <v/>
      </c>
      <c r="N320" s="34" t="str">
        <f aca="false">IF(B320="","",SUMIFS(Oportunidades!$E$5:$E$1004,Oportunidades!$B$5:$B$1004,B320,Oportunidades!$D$5:$D$1004,"5. Ganada"))</f>
        <v/>
      </c>
      <c r="O320" s="35"/>
    </row>
    <row r="321" customFormat="false" ht="15" hidden="false" customHeight="false" outlineLevel="0" collapsed="false">
      <c r="A321" s="29" t="str">
        <f aca="false">IF(B321="","","C-"&amp;TEXT(ROW()-4,"000"))</f>
        <v/>
      </c>
      <c r="B321" s="35"/>
      <c r="C321" s="35"/>
      <c r="D321" s="35"/>
      <c r="E321" s="35"/>
      <c r="F321" s="35"/>
      <c r="G321" s="35"/>
      <c r="H321" s="35"/>
      <c r="I321" s="35"/>
      <c r="J321" s="35"/>
      <c r="K321" s="36"/>
      <c r="L321" s="32" t="str">
        <f aca="false">IF(B321="","",IFERROR(1/(1/SUMPRODUCT(MAX((Seguimientos!$B$5:$B$1004=B321)*Seguimientos!$A$5:$A$1004))),""))</f>
        <v/>
      </c>
      <c r="M321" s="33" t="str">
        <f aca="false">IF(B321="","",COUNTIF(Oportunidades!$B$5:$B$1004,B321))</f>
        <v/>
      </c>
      <c r="N321" s="34" t="str">
        <f aca="false">IF(B321="","",SUMIFS(Oportunidades!$E$5:$E$1004,Oportunidades!$B$5:$B$1004,B321,Oportunidades!$D$5:$D$1004,"5. Ganada"))</f>
        <v/>
      </c>
      <c r="O321" s="35"/>
    </row>
    <row r="322" customFormat="false" ht="15" hidden="false" customHeight="false" outlineLevel="0" collapsed="false">
      <c r="A322" s="29" t="str">
        <f aca="false">IF(B322="","","C-"&amp;TEXT(ROW()-4,"000"))</f>
        <v/>
      </c>
      <c r="B322" s="35"/>
      <c r="C322" s="35"/>
      <c r="D322" s="35"/>
      <c r="E322" s="35"/>
      <c r="F322" s="35"/>
      <c r="G322" s="35"/>
      <c r="H322" s="35"/>
      <c r="I322" s="35"/>
      <c r="J322" s="35"/>
      <c r="K322" s="36"/>
      <c r="L322" s="32" t="str">
        <f aca="false">IF(B322="","",IFERROR(1/(1/SUMPRODUCT(MAX((Seguimientos!$B$5:$B$1004=B322)*Seguimientos!$A$5:$A$1004))),""))</f>
        <v/>
      </c>
      <c r="M322" s="33" t="str">
        <f aca="false">IF(B322="","",COUNTIF(Oportunidades!$B$5:$B$1004,B322))</f>
        <v/>
      </c>
      <c r="N322" s="34" t="str">
        <f aca="false">IF(B322="","",SUMIFS(Oportunidades!$E$5:$E$1004,Oportunidades!$B$5:$B$1004,B322,Oportunidades!$D$5:$D$1004,"5. Ganada"))</f>
        <v/>
      </c>
      <c r="O322" s="35"/>
    </row>
    <row r="323" customFormat="false" ht="15" hidden="false" customHeight="false" outlineLevel="0" collapsed="false">
      <c r="A323" s="29" t="str">
        <f aca="false">IF(B323="","","C-"&amp;TEXT(ROW()-4,"000"))</f>
        <v/>
      </c>
      <c r="B323" s="35"/>
      <c r="C323" s="35"/>
      <c r="D323" s="35"/>
      <c r="E323" s="35"/>
      <c r="F323" s="35"/>
      <c r="G323" s="35"/>
      <c r="H323" s="35"/>
      <c r="I323" s="35"/>
      <c r="J323" s="35"/>
      <c r="K323" s="36"/>
      <c r="L323" s="32" t="str">
        <f aca="false">IF(B323="","",IFERROR(1/(1/SUMPRODUCT(MAX((Seguimientos!$B$5:$B$1004=B323)*Seguimientos!$A$5:$A$1004))),""))</f>
        <v/>
      </c>
      <c r="M323" s="33" t="str">
        <f aca="false">IF(B323="","",COUNTIF(Oportunidades!$B$5:$B$1004,B323))</f>
        <v/>
      </c>
      <c r="N323" s="34" t="str">
        <f aca="false">IF(B323="","",SUMIFS(Oportunidades!$E$5:$E$1004,Oportunidades!$B$5:$B$1004,B323,Oportunidades!$D$5:$D$1004,"5. Ganada"))</f>
        <v/>
      </c>
      <c r="O323" s="35"/>
    </row>
    <row r="324" customFormat="false" ht="15" hidden="false" customHeight="false" outlineLevel="0" collapsed="false">
      <c r="A324" s="29" t="str">
        <f aca="false">IF(B324="","","C-"&amp;TEXT(ROW()-4,"000"))</f>
        <v/>
      </c>
      <c r="B324" s="35"/>
      <c r="C324" s="35"/>
      <c r="D324" s="35"/>
      <c r="E324" s="35"/>
      <c r="F324" s="35"/>
      <c r="G324" s="35"/>
      <c r="H324" s="35"/>
      <c r="I324" s="35"/>
      <c r="J324" s="35"/>
      <c r="K324" s="36"/>
      <c r="L324" s="32" t="str">
        <f aca="false">IF(B324="","",IFERROR(1/(1/SUMPRODUCT(MAX((Seguimientos!$B$5:$B$1004=B324)*Seguimientos!$A$5:$A$1004))),""))</f>
        <v/>
      </c>
      <c r="M324" s="33" t="str">
        <f aca="false">IF(B324="","",COUNTIF(Oportunidades!$B$5:$B$1004,B324))</f>
        <v/>
      </c>
      <c r="N324" s="34" t="str">
        <f aca="false">IF(B324="","",SUMIFS(Oportunidades!$E$5:$E$1004,Oportunidades!$B$5:$B$1004,B324,Oportunidades!$D$5:$D$1004,"5. Ganada"))</f>
        <v/>
      </c>
      <c r="O324" s="35"/>
    </row>
    <row r="325" customFormat="false" ht="15" hidden="false" customHeight="false" outlineLevel="0" collapsed="false">
      <c r="A325" s="29" t="str">
        <f aca="false">IF(B325="","","C-"&amp;TEXT(ROW()-4,"000"))</f>
        <v/>
      </c>
      <c r="B325" s="35"/>
      <c r="C325" s="35"/>
      <c r="D325" s="35"/>
      <c r="E325" s="35"/>
      <c r="F325" s="35"/>
      <c r="G325" s="35"/>
      <c r="H325" s="35"/>
      <c r="I325" s="35"/>
      <c r="J325" s="35"/>
      <c r="K325" s="36"/>
      <c r="L325" s="32" t="str">
        <f aca="false">IF(B325="","",IFERROR(1/(1/SUMPRODUCT(MAX((Seguimientos!$B$5:$B$1004=B325)*Seguimientos!$A$5:$A$1004))),""))</f>
        <v/>
      </c>
      <c r="M325" s="33" t="str">
        <f aca="false">IF(B325="","",COUNTIF(Oportunidades!$B$5:$B$1004,B325))</f>
        <v/>
      </c>
      <c r="N325" s="34" t="str">
        <f aca="false">IF(B325="","",SUMIFS(Oportunidades!$E$5:$E$1004,Oportunidades!$B$5:$B$1004,B325,Oportunidades!$D$5:$D$1004,"5. Ganada"))</f>
        <v/>
      </c>
      <c r="O325" s="35"/>
    </row>
    <row r="326" customFormat="false" ht="15" hidden="false" customHeight="false" outlineLevel="0" collapsed="false">
      <c r="A326" s="29" t="str">
        <f aca="false">IF(B326="","","C-"&amp;TEXT(ROW()-4,"000"))</f>
        <v/>
      </c>
      <c r="B326" s="35"/>
      <c r="C326" s="35"/>
      <c r="D326" s="35"/>
      <c r="E326" s="35"/>
      <c r="F326" s="35"/>
      <c r="G326" s="35"/>
      <c r="H326" s="35"/>
      <c r="I326" s="35"/>
      <c r="J326" s="35"/>
      <c r="K326" s="36"/>
      <c r="L326" s="32" t="str">
        <f aca="false">IF(B326="","",IFERROR(1/(1/SUMPRODUCT(MAX((Seguimientos!$B$5:$B$1004=B326)*Seguimientos!$A$5:$A$1004))),""))</f>
        <v/>
      </c>
      <c r="M326" s="33" t="str">
        <f aca="false">IF(B326="","",COUNTIF(Oportunidades!$B$5:$B$1004,B326))</f>
        <v/>
      </c>
      <c r="N326" s="34" t="str">
        <f aca="false">IF(B326="","",SUMIFS(Oportunidades!$E$5:$E$1004,Oportunidades!$B$5:$B$1004,B326,Oportunidades!$D$5:$D$1004,"5. Ganada"))</f>
        <v/>
      </c>
      <c r="O326" s="35"/>
    </row>
    <row r="327" customFormat="false" ht="15" hidden="false" customHeight="false" outlineLevel="0" collapsed="false">
      <c r="A327" s="29" t="str">
        <f aca="false">IF(B327="","","C-"&amp;TEXT(ROW()-4,"000"))</f>
        <v/>
      </c>
      <c r="B327" s="35"/>
      <c r="C327" s="35"/>
      <c r="D327" s="35"/>
      <c r="E327" s="35"/>
      <c r="F327" s="35"/>
      <c r="G327" s="35"/>
      <c r="H327" s="35"/>
      <c r="I327" s="35"/>
      <c r="J327" s="35"/>
      <c r="K327" s="36"/>
      <c r="L327" s="32" t="str">
        <f aca="false">IF(B327="","",IFERROR(1/(1/SUMPRODUCT(MAX((Seguimientos!$B$5:$B$1004=B327)*Seguimientos!$A$5:$A$1004))),""))</f>
        <v/>
      </c>
      <c r="M327" s="33" t="str">
        <f aca="false">IF(B327="","",COUNTIF(Oportunidades!$B$5:$B$1004,B327))</f>
        <v/>
      </c>
      <c r="N327" s="34" t="str">
        <f aca="false">IF(B327="","",SUMIFS(Oportunidades!$E$5:$E$1004,Oportunidades!$B$5:$B$1004,B327,Oportunidades!$D$5:$D$1004,"5. Ganada"))</f>
        <v/>
      </c>
      <c r="O327" s="35"/>
    </row>
    <row r="328" customFormat="false" ht="15" hidden="false" customHeight="false" outlineLevel="0" collapsed="false">
      <c r="A328" s="29" t="str">
        <f aca="false">IF(B328="","","C-"&amp;TEXT(ROW()-4,"000"))</f>
        <v/>
      </c>
      <c r="B328" s="35"/>
      <c r="C328" s="35"/>
      <c r="D328" s="35"/>
      <c r="E328" s="35"/>
      <c r="F328" s="35"/>
      <c r="G328" s="35"/>
      <c r="H328" s="35"/>
      <c r="I328" s="35"/>
      <c r="J328" s="35"/>
      <c r="K328" s="36"/>
      <c r="L328" s="32" t="str">
        <f aca="false">IF(B328="","",IFERROR(1/(1/SUMPRODUCT(MAX((Seguimientos!$B$5:$B$1004=B328)*Seguimientos!$A$5:$A$1004))),""))</f>
        <v/>
      </c>
      <c r="M328" s="33" t="str">
        <f aca="false">IF(B328="","",COUNTIF(Oportunidades!$B$5:$B$1004,B328))</f>
        <v/>
      </c>
      <c r="N328" s="34" t="str">
        <f aca="false">IF(B328="","",SUMIFS(Oportunidades!$E$5:$E$1004,Oportunidades!$B$5:$B$1004,B328,Oportunidades!$D$5:$D$1004,"5. Ganada"))</f>
        <v/>
      </c>
      <c r="O328" s="35"/>
    </row>
    <row r="329" customFormat="false" ht="15" hidden="false" customHeight="false" outlineLevel="0" collapsed="false">
      <c r="A329" s="29" t="str">
        <f aca="false">IF(B329="","","C-"&amp;TEXT(ROW()-4,"000"))</f>
        <v/>
      </c>
      <c r="B329" s="35"/>
      <c r="C329" s="35"/>
      <c r="D329" s="35"/>
      <c r="E329" s="35"/>
      <c r="F329" s="35"/>
      <c r="G329" s="35"/>
      <c r="H329" s="35"/>
      <c r="I329" s="35"/>
      <c r="J329" s="35"/>
      <c r="K329" s="36"/>
      <c r="L329" s="32" t="str">
        <f aca="false">IF(B329="","",IFERROR(1/(1/SUMPRODUCT(MAX((Seguimientos!$B$5:$B$1004=B329)*Seguimientos!$A$5:$A$1004))),""))</f>
        <v/>
      </c>
      <c r="M329" s="33" t="str">
        <f aca="false">IF(B329="","",COUNTIF(Oportunidades!$B$5:$B$1004,B329))</f>
        <v/>
      </c>
      <c r="N329" s="34" t="str">
        <f aca="false">IF(B329="","",SUMIFS(Oportunidades!$E$5:$E$1004,Oportunidades!$B$5:$B$1004,B329,Oportunidades!$D$5:$D$1004,"5. Ganada"))</f>
        <v/>
      </c>
      <c r="O329" s="35"/>
    </row>
    <row r="330" customFormat="false" ht="15" hidden="false" customHeight="false" outlineLevel="0" collapsed="false">
      <c r="A330" s="29" t="str">
        <f aca="false">IF(B330="","","C-"&amp;TEXT(ROW()-4,"000"))</f>
        <v/>
      </c>
      <c r="B330" s="35"/>
      <c r="C330" s="35"/>
      <c r="D330" s="35"/>
      <c r="E330" s="35"/>
      <c r="F330" s="35"/>
      <c r="G330" s="35"/>
      <c r="H330" s="35"/>
      <c r="I330" s="35"/>
      <c r="J330" s="35"/>
      <c r="K330" s="36"/>
      <c r="L330" s="32" t="str">
        <f aca="false">IF(B330="","",IFERROR(1/(1/SUMPRODUCT(MAX((Seguimientos!$B$5:$B$1004=B330)*Seguimientos!$A$5:$A$1004))),""))</f>
        <v/>
      </c>
      <c r="M330" s="33" t="str">
        <f aca="false">IF(B330="","",COUNTIF(Oportunidades!$B$5:$B$1004,B330))</f>
        <v/>
      </c>
      <c r="N330" s="34" t="str">
        <f aca="false">IF(B330="","",SUMIFS(Oportunidades!$E$5:$E$1004,Oportunidades!$B$5:$B$1004,B330,Oportunidades!$D$5:$D$1004,"5. Ganada"))</f>
        <v/>
      </c>
      <c r="O330" s="35"/>
    </row>
    <row r="331" customFormat="false" ht="15" hidden="false" customHeight="false" outlineLevel="0" collapsed="false">
      <c r="A331" s="29" t="str">
        <f aca="false">IF(B331="","","C-"&amp;TEXT(ROW()-4,"000"))</f>
        <v/>
      </c>
      <c r="B331" s="35"/>
      <c r="C331" s="35"/>
      <c r="D331" s="35"/>
      <c r="E331" s="35"/>
      <c r="F331" s="35"/>
      <c r="G331" s="35"/>
      <c r="H331" s="35"/>
      <c r="I331" s="35"/>
      <c r="J331" s="35"/>
      <c r="K331" s="36"/>
      <c r="L331" s="32" t="str">
        <f aca="false">IF(B331="","",IFERROR(1/(1/SUMPRODUCT(MAX((Seguimientos!$B$5:$B$1004=B331)*Seguimientos!$A$5:$A$1004))),""))</f>
        <v/>
      </c>
      <c r="M331" s="33" t="str">
        <f aca="false">IF(B331="","",COUNTIF(Oportunidades!$B$5:$B$1004,B331))</f>
        <v/>
      </c>
      <c r="N331" s="34" t="str">
        <f aca="false">IF(B331="","",SUMIFS(Oportunidades!$E$5:$E$1004,Oportunidades!$B$5:$B$1004,B331,Oportunidades!$D$5:$D$1004,"5. Ganada"))</f>
        <v/>
      </c>
      <c r="O331" s="35"/>
    </row>
    <row r="332" customFormat="false" ht="15" hidden="false" customHeight="false" outlineLevel="0" collapsed="false">
      <c r="A332" s="29" t="str">
        <f aca="false">IF(B332="","","C-"&amp;TEXT(ROW()-4,"000"))</f>
        <v/>
      </c>
      <c r="B332" s="35"/>
      <c r="C332" s="35"/>
      <c r="D332" s="35"/>
      <c r="E332" s="35"/>
      <c r="F332" s="35"/>
      <c r="G332" s="35"/>
      <c r="H332" s="35"/>
      <c r="I332" s="35"/>
      <c r="J332" s="35"/>
      <c r="K332" s="36"/>
      <c r="L332" s="32" t="str">
        <f aca="false">IF(B332="","",IFERROR(1/(1/SUMPRODUCT(MAX((Seguimientos!$B$5:$B$1004=B332)*Seguimientos!$A$5:$A$1004))),""))</f>
        <v/>
      </c>
      <c r="M332" s="33" t="str">
        <f aca="false">IF(B332="","",COUNTIF(Oportunidades!$B$5:$B$1004,B332))</f>
        <v/>
      </c>
      <c r="N332" s="34" t="str">
        <f aca="false">IF(B332="","",SUMIFS(Oportunidades!$E$5:$E$1004,Oportunidades!$B$5:$B$1004,B332,Oportunidades!$D$5:$D$1004,"5. Ganada"))</f>
        <v/>
      </c>
      <c r="O332" s="35"/>
    </row>
    <row r="333" customFormat="false" ht="15" hidden="false" customHeight="false" outlineLevel="0" collapsed="false">
      <c r="A333" s="29" t="str">
        <f aca="false">IF(B333="","","C-"&amp;TEXT(ROW()-4,"000"))</f>
        <v/>
      </c>
      <c r="B333" s="35"/>
      <c r="C333" s="35"/>
      <c r="D333" s="35"/>
      <c r="E333" s="35"/>
      <c r="F333" s="35"/>
      <c r="G333" s="35"/>
      <c r="H333" s="35"/>
      <c r="I333" s="35"/>
      <c r="J333" s="35"/>
      <c r="K333" s="36"/>
      <c r="L333" s="32" t="str">
        <f aca="false">IF(B333="","",IFERROR(1/(1/SUMPRODUCT(MAX((Seguimientos!$B$5:$B$1004=B333)*Seguimientos!$A$5:$A$1004))),""))</f>
        <v/>
      </c>
      <c r="M333" s="33" t="str">
        <f aca="false">IF(B333="","",COUNTIF(Oportunidades!$B$5:$B$1004,B333))</f>
        <v/>
      </c>
      <c r="N333" s="34" t="str">
        <f aca="false">IF(B333="","",SUMIFS(Oportunidades!$E$5:$E$1004,Oportunidades!$B$5:$B$1004,B333,Oportunidades!$D$5:$D$1004,"5. Ganada"))</f>
        <v/>
      </c>
      <c r="O333" s="35"/>
    </row>
    <row r="334" customFormat="false" ht="15" hidden="false" customHeight="false" outlineLevel="0" collapsed="false">
      <c r="A334" s="29" t="str">
        <f aca="false">IF(B334="","","C-"&amp;TEXT(ROW()-4,"000"))</f>
        <v/>
      </c>
      <c r="B334" s="35"/>
      <c r="C334" s="35"/>
      <c r="D334" s="35"/>
      <c r="E334" s="35"/>
      <c r="F334" s="35"/>
      <c r="G334" s="35"/>
      <c r="H334" s="35"/>
      <c r="I334" s="35"/>
      <c r="J334" s="35"/>
      <c r="K334" s="36"/>
      <c r="L334" s="32" t="str">
        <f aca="false">IF(B334="","",IFERROR(1/(1/SUMPRODUCT(MAX((Seguimientos!$B$5:$B$1004=B334)*Seguimientos!$A$5:$A$1004))),""))</f>
        <v/>
      </c>
      <c r="M334" s="33" t="str">
        <f aca="false">IF(B334="","",COUNTIF(Oportunidades!$B$5:$B$1004,B334))</f>
        <v/>
      </c>
      <c r="N334" s="34" t="str">
        <f aca="false">IF(B334="","",SUMIFS(Oportunidades!$E$5:$E$1004,Oportunidades!$B$5:$B$1004,B334,Oportunidades!$D$5:$D$1004,"5. Ganada"))</f>
        <v/>
      </c>
      <c r="O334" s="35"/>
    </row>
    <row r="335" customFormat="false" ht="15" hidden="false" customHeight="false" outlineLevel="0" collapsed="false">
      <c r="A335" s="29" t="str">
        <f aca="false">IF(B335="","","C-"&amp;TEXT(ROW()-4,"000"))</f>
        <v/>
      </c>
      <c r="B335" s="35"/>
      <c r="C335" s="35"/>
      <c r="D335" s="35"/>
      <c r="E335" s="35"/>
      <c r="F335" s="35"/>
      <c r="G335" s="35"/>
      <c r="H335" s="35"/>
      <c r="I335" s="35"/>
      <c r="J335" s="35"/>
      <c r="K335" s="36"/>
      <c r="L335" s="32" t="str">
        <f aca="false">IF(B335="","",IFERROR(1/(1/SUMPRODUCT(MAX((Seguimientos!$B$5:$B$1004=B335)*Seguimientos!$A$5:$A$1004))),""))</f>
        <v/>
      </c>
      <c r="M335" s="33" t="str">
        <f aca="false">IF(B335="","",COUNTIF(Oportunidades!$B$5:$B$1004,B335))</f>
        <v/>
      </c>
      <c r="N335" s="34" t="str">
        <f aca="false">IF(B335="","",SUMIFS(Oportunidades!$E$5:$E$1004,Oportunidades!$B$5:$B$1004,B335,Oportunidades!$D$5:$D$1004,"5. Ganada"))</f>
        <v/>
      </c>
      <c r="O335" s="35"/>
    </row>
    <row r="336" customFormat="false" ht="15" hidden="false" customHeight="false" outlineLevel="0" collapsed="false">
      <c r="A336" s="29" t="str">
        <f aca="false">IF(B336="","","C-"&amp;TEXT(ROW()-4,"000"))</f>
        <v/>
      </c>
      <c r="B336" s="35"/>
      <c r="C336" s="35"/>
      <c r="D336" s="35"/>
      <c r="E336" s="35"/>
      <c r="F336" s="35"/>
      <c r="G336" s="35"/>
      <c r="H336" s="35"/>
      <c r="I336" s="35"/>
      <c r="J336" s="35"/>
      <c r="K336" s="36"/>
      <c r="L336" s="32" t="str">
        <f aca="false">IF(B336="","",IFERROR(1/(1/SUMPRODUCT(MAX((Seguimientos!$B$5:$B$1004=B336)*Seguimientos!$A$5:$A$1004))),""))</f>
        <v/>
      </c>
      <c r="M336" s="33" t="str">
        <f aca="false">IF(B336="","",COUNTIF(Oportunidades!$B$5:$B$1004,B336))</f>
        <v/>
      </c>
      <c r="N336" s="34" t="str">
        <f aca="false">IF(B336="","",SUMIFS(Oportunidades!$E$5:$E$1004,Oportunidades!$B$5:$B$1004,B336,Oportunidades!$D$5:$D$1004,"5. Ganada"))</f>
        <v/>
      </c>
      <c r="O336" s="35"/>
    </row>
    <row r="337" customFormat="false" ht="15" hidden="false" customHeight="false" outlineLevel="0" collapsed="false">
      <c r="A337" s="29" t="str">
        <f aca="false">IF(B337="","","C-"&amp;TEXT(ROW()-4,"000"))</f>
        <v/>
      </c>
      <c r="B337" s="35"/>
      <c r="C337" s="35"/>
      <c r="D337" s="35"/>
      <c r="E337" s="35"/>
      <c r="F337" s="35"/>
      <c r="G337" s="35"/>
      <c r="H337" s="35"/>
      <c r="I337" s="35"/>
      <c r="J337" s="35"/>
      <c r="K337" s="36"/>
      <c r="L337" s="32" t="str">
        <f aca="false">IF(B337="","",IFERROR(1/(1/SUMPRODUCT(MAX((Seguimientos!$B$5:$B$1004=B337)*Seguimientos!$A$5:$A$1004))),""))</f>
        <v/>
      </c>
      <c r="M337" s="33" t="str">
        <f aca="false">IF(B337="","",COUNTIF(Oportunidades!$B$5:$B$1004,B337))</f>
        <v/>
      </c>
      <c r="N337" s="34" t="str">
        <f aca="false">IF(B337="","",SUMIFS(Oportunidades!$E$5:$E$1004,Oportunidades!$B$5:$B$1004,B337,Oportunidades!$D$5:$D$1004,"5. Ganada"))</f>
        <v/>
      </c>
      <c r="O337" s="35"/>
    </row>
    <row r="338" customFormat="false" ht="15" hidden="false" customHeight="false" outlineLevel="0" collapsed="false">
      <c r="A338" s="29" t="str">
        <f aca="false">IF(B338="","","C-"&amp;TEXT(ROW()-4,"000"))</f>
        <v/>
      </c>
      <c r="B338" s="35"/>
      <c r="C338" s="35"/>
      <c r="D338" s="35"/>
      <c r="E338" s="35"/>
      <c r="F338" s="35"/>
      <c r="G338" s="35"/>
      <c r="H338" s="35"/>
      <c r="I338" s="35"/>
      <c r="J338" s="35"/>
      <c r="K338" s="36"/>
      <c r="L338" s="32" t="str">
        <f aca="false">IF(B338="","",IFERROR(1/(1/SUMPRODUCT(MAX((Seguimientos!$B$5:$B$1004=B338)*Seguimientos!$A$5:$A$1004))),""))</f>
        <v/>
      </c>
      <c r="M338" s="33" t="str">
        <f aca="false">IF(B338="","",COUNTIF(Oportunidades!$B$5:$B$1004,B338))</f>
        <v/>
      </c>
      <c r="N338" s="34" t="str">
        <f aca="false">IF(B338="","",SUMIFS(Oportunidades!$E$5:$E$1004,Oportunidades!$B$5:$B$1004,B338,Oportunidades!$D$5:$D$1004,"5. Ganada"))</f>
        <v/>
      </c>
      <c r="O338" s="35"/>
    </row>
    <row r="339" customFormat="false" ht="15" hidden="false" customHeight="false" outlineLevel="0" collapsed="false">
      <c r="A339" s="29" t="str">
        <f aca="false">IF(B339="","","C-"&amp;TEXT(ROW()-4,"000"))</f>
        <v/>
      </c>
      <c r="B339" s="35"/>
      <c r="C339" s="35"/>
      <c r="D339" s="35"/>
      <c r="E339" s="35"/>
      <c r="F339" s="35"/>
      <c r="G339" s="35"/>
      <c r="H339" s="35"/>
      <c r="I339" s="35"/>
      <c r="J339" s="35"/>
      <c r="K339" s="36"/>
      <c r="L339" s="32" t="str">
        <f aca="false">IF(B339="","",IFERROR(1/(1/SUMPRODUCT(MAX((Seguimientos!$B$5:$B$1004=B339)*Seguimientos!$A$5:$A$1004))),""))</f>
        <v/>
      </c>
      <c r="M339" s="33" t="str">
        <f aca="false">IF(B339="","",COUNTIF(Oportunidades!$B$5:$B$1004,B339))</f>
        <v/>
      </c>
      <c r="N339" s="34" t="str">
        <f aca="false">IF(B339="","",SUMIFS(Oportunidades!$E$5:$E$1004,Oportunidades!$B$5:$B$1004,B339,Oportunidades!$D$5:$D$1004,"5. Ganada"))</f>
        <v/>
      </c>
      <c r="O339" s="35"/>
    </row>
    <row r="340" customFormat="false" ht="15" hidden="false" customHeight="false" outlineLevel="0" collapsed="false">
      <c r="A340" s="29" t="str">
        <f aca="false">IF(B340="","","C-"&amp;TEXT(ROW()-4,"000"))</f>
        <v/>
      </c>
      <c r="B340" s="35"/>
      <c r="C340" s="35"/>
      <c r="D340" s="35"/>
      <c r="E340" s="35"/>
      <c r="F340" s="35"/>
      <c r="G340" s="35"/>
      <c r="H340" s="35"/>
      <c r="I340" s="35"/>
      <c r="J340" s="35"/>
      <c r="K340" s="36"/>
      <c r="L340" s="32" t="str">
        <f aca="false">IF(B340="","",IFERROR(1/(1/SUMPRODUCT(MAX((Seguimientos!$B$5:$B$1004=B340)*Seguimientos!$A$5:$A$1004))),""))</f>
        <v/>
      </c>
      <c r="M340" s="33" t="str">
        <f aca="false">IF(B340="","",COUNTIF(Oportunidades!$B$5:$B$1004,B340))</f>
        <v/>
      </c>
      <c r="N340" s="34" t="str">
        <f aca="false">IF(B340="","",SUMIFS(Oportunidades!$E$5:$E$1004,Oportunidades!$B$5:$B$1004,B340,Oportunidades!$D$5:$D$1004,"5. Ganada"))</f>
        <v/>
      </c>
      <c r="O340" s="35"/>
    </row>
    <row r="341" customFormat="false" ht="15" hidden="false" customHeight="false" outlineLevel="0" collapsed="false">
      <c r="A341" s="29" t="str">
        <f aca="false">IF(B341="","","C-"&amp;TEXT(ROW()-4,"000"))</f>
        <v/>
      </c>
      <c r="B341" s="35"/>
      <c r="C341" s="35"/>
      <c r="D341" s="35"/>
      <c r="E341" s="35"/>
      <c r="F341" s="35"/>
      <c r="G341" s="35"/>
      <c r="H341" s="35"/>
      <c r="I341" s="35"/>
      <c r="J341" s="35"/>
      <c r="K341" s="36"/>
      <c r="L341" s="32" t="str">
        <f aca="false">IF(B341="","",IFERROR(1/(1/SUMPRODUCT(MAX((Seguimientos!$B$5:$B$1004=B341)*Seguimientos!$A$5:$A$1004))),""))</f>
        <v/>
      </c>
      <c r="M341" s="33" t="str">
        <f aca="false">IF(B341="","",COUNTIF(Oportunidades!$B$5:$B$1004,B341))</f>
        <v/>
      </c>
      <c r="N341" s="34" t="str">
        <f aca="false">IF(B341="","",SUMIFS(Oportunidades!$E$5:$E$1004,Oportunidades!$B$5:$B$1004,B341,Oportunidades!$D$5:$D$1004,"5. Ganada"))</f>
        <v/>
      </c>
      <c r="O341" s="35"/>
    </row>
    <row r="342" customFormat="false" ht="15" hidden="false" customHeight="false" outlineLevel="0" collapsed="false">
      <c r="A342" s="29" t="str">
        <f aca="false">IF(B342="","","C-"&amp;TEXT(ROW()-4,"000"))</f>
        <v/>
      </c>
      <c r="B342" s="35"/>
      <c r="C342" s="35"/>
      <c r="D342" s="35"/>
      <c r="E342" s="35"/>
      <c r="F342" s="35"/>
      <c r="G342" s="35"/>
      <c r="H342" s="35"/>
      <c r="I342" s="35"/>
      <c r="J342" s="35"/>
      <c r="K342" s="36"/>
      <c r="L342" s="32" t="str">
        <f aca="false">IF(B342="","",IFERROR(1/(1/SUMPRODUCT(MAX((Seguimientos!$B$5:$B$1004=B342)*Seguimientos!$A$5:$A$1004))),""))</f>
        <v/>
      </c>
      <c r="M342" s="33" t="str">
        <f aca="false">IF(B342="","",COUNTIF(Oportunidades!$B$5:$B$1004,B342))</f>
        <v/>
      </c>
      <c r="N342" s="34" t="str">
        <f aca="false">IF(B342="","",SUMIFS(Oportunidades!$E$5:$E$1004,Oportunidades!$B$5:$B$1004,B342,Oportunidades!$D$5:$D$1004,"5. Ganada"))</f>
        <v/>
      </c>
      <c r="O342" s="35"/>
    </row>
    <row r="343" customFormat="false" ht="15" hidden="false" customHeight="false" outlineLevel="0" collapsed="false">
      <c r="A343" s="29" t="str">
        <f aca="false">IF(B343="","","C-"&amp;TEXT(ROW()-4,"000"))</f>
        <v/>
      </c>
      <c r="B343" s="35"/>
      <c r="C343" s="35"/>
      <c r="D343" s="35"/>
      <c r="E343" s="35"/>
      <c r="F343" s="35"/>
      <c r="G343" s="35"/>
      <c r="H343" s="35"/>
      <c r="I343" s="35"/>
      <c r="J343" s="35"/>
      <c r="K343" s="36"/>
      <c r="L343" s="32" t="str">
        <f aca="false">IF(B343="","",IFERROR(1/(1/SUMPRODUCT(MAX((Seguimientos!$B$5:$B$1004=B343)*Seguimientos!$A$5:$A$1004))),""))</f>
        <v/>
      </c>
      <c r="M343" s="33" t="str">
        <f aca="false">IF(B343="","",COUNTIF(Oportunidades!$B$5:$B$1004,B343))</f>
        <v/>
      </c>
      <c r="N343" s="34" t="str">
        <f aca="false">IF(B343="","",SUMIFS(Oportunidades!$E$5:$E$1004,Oportunidades!$B$5:$B$1004,B343,Oportunidades!$D$5:$D$1004,"5. Ganada"))</f>
        <v/>
      </c>
      <c r="O343" s="35"/>
    </row>
    <row r="344" customFormat="false" ht="15" hidden="false" customHeight="false" outlineLevel="0" collapsed="false">
      <c r="A344" s="29" t="str">
        <f aca="false">IF(B344="","","C-"&amp;TEXT(ROW()-4,"000"))</f>
        <v/>
      </c>
      <c r="B344" s="35"/>
      <c r="C344" s="35"/>
      <c r="D344" s="35"/>
      <c r="E344" s="35"/>
      <c r="F344" s="35"/>
      <c r="G344" s="35"/>
      <c r="H344" s="35"/>
      <c r="I344" s="35"/>
      <c r="J344" s="35"/>
      <c r="K344" s="36"/>
      <c r="L344" s="32" t="str">
        <f aca="false">IF(B344="","",IFERROR(1/(1/SUMPRODUCT(MAX((Seguimientos!$B$5:$B$1004=B344)*Seguimientos!$A$5:$A$1004))),""))</f>
        <v/>
      </c>
      <c r="M344" s="33" t="str">
        <f aca="false">IF(B344="","",COUNTIF(Oportunidades!$B$5:$B$1004,B344))</f>
        <v/>
      </c>
      <c r="N344" s="34" t="str">
        <f aca="false">IF(B344="","",SUMIFS(Oportunidades!$E$5:$E$1004,Oportunidades!$B$5:$B$1004,B344,Oportunidades!$D$5:$D$1004,"5. Ganada"))</f>
        <v/>
      </c>
      <c r="O344" s="35"/>
    </row>
    <row r="345" customFormat="false" ht="15" hidden="false" customHeight="false" outlineLevel="0" collapsed="false">
      <c r="A345" s="29" t="str">
        <f aca="false">IF(B345="","","C-"&amp;TEXT(ROW()-4,"000"))</f>
        <v/>
      </c>
      <c r="B345" s="35"/>
      <c r="C345" s="35"/>
      <c r="D345" s="35"/>
      <c r="E345" s="35"/>
      <c r="F345" s="35"/>
      <c r="G345" s="35"/>
      <c r="H345" s="35"/>
      <c r="I345" s="35"/>
      <c r="J345" s="35"/>
      <c r="K345" s="36"/>
      <c r="L345" s="32" t="str">
        <f aca="false">IF(B345="","",IFERROR(1/(1/SUMPRODUCT(MAX((Seguimientos!$B$5:$B$1004=B345)*Seguimientos!$A$5:$A$1004))),""))</f>
        <v/>
      </c>
      <c r="M345" s="33" t="str">
        <f aca="false">IF(B345="","",COUNTIF(Oportunidades!$B$5:$B$1004,B345))</f>
        <v/>
      </c>
      <c r="N345" s="34" t="str">
        <f aca="false">IF(B345="","",SUMIFS(Oportunidades!$E$5:$E$1004,Oportunidades!$B$5:$B$1004,B345,Oportunidades!$D$5:$D$1004,"5. Ganada"))</f>
        <v/>
      </c>
      <c r="O345" s="35"/>
    </row>
    <row r="346" customFormat="false" ht="15" hidden="false" customHeight="false" outlineLevel="0" collapsed="false">
      <c r="A346" s="29" t="str">
        <f aca="false">IF(B346="","","C-"&amp;TEXT(ROW()-4,"000"))</f>
        <v/>
      </c>
      <c r="B346" s="35"/>
      <c r="C346" s="35"/>
      <c r="D346" s="35"/>
      <c r="E346" s="35"/>
      <c r="F346" s="35"/>
      <c r="G346" s="35"/>
      <c r="H346" s="35"/>
      <c r="I346" s="35"/>
      <c r="J346" s="35"/>
      <c r="K346" s="36"/>
      <c r="L346" s="32" t="str">
        <f aca="false">IF(B346="","",IFERROR(1/(1/SUMPRODUCT(MAX((Seguimientos!$B$5:$B$1004=B346)*Seguimientos!$A$5:$A$1004))),""))</f>
        <v/>
      </c>
      <c r="M346" s="33" t="str">
        <f aca="false">IF(B346="","",COUNTIF(Oportunidades!$B$5:$B$1004,B346))</f>
        <v/>
      </c>
      <c r="N346" s="34" t="str">
        <f aca="false">IF(B346="","",SUMIFS(Oportunidades!$E$5:$E$1004,Oportunidades!$B$5:$B$1004,B346,Oportunidades!$D$5:$D$1004,"5. Ganada"))</f>
        <v/>
      </c>
      <c r="O346" s="35"/>
    </row>
    <row r="347" customFormat="false" ht="15" hidden="false" customHeight="false" outlineLevel="0" collapsed="false">
      <c r="A347" s="29" t="str">
        <f aca="false">IF(B347="","","C-"&amp;TEXT(ROW()-4,"000"))</f>
        <v/>
      </c>
      <c r="B347" s="35"/>
      <c r="C347" s="35"/>
      <c r="D347" s="35"/>
      <c r="E347" s="35"/>
      <c r="F347" s="35"/>
      <c r="G347" s="35"/>
      <c r="H347" s="35"/>
      <c r="I347" s="35"/>
      <c r="J347" s="35"/>
      <c r="K347" s="36"/>
      <c r="L347" s="32" t="str">
        <f aca="false">IF(B347="","",IFERROR(1/(1/SUMPRODUCT(MAX((Seguimientos!$B$5:$B$1004=B347)*Seguimientos!$A$5:$A$1004))),""))</f>
        <v/>
      </c>
      <c r="M347" s="33" t="str">
        <f aca="false">IF(B347="","",COUNTIF(Oportunidades!$B$5:$B$1004,B347))</f>
        <v/>
      </c>
      <c r="N347" s="34" t="str">
        <f aca="false">IF(B347="","",SUMIFS(Oportunidades!$E$5:$E$1004,Oportunidades!$B$5:$B$1004,B347,Oportunidades!$D$5:$D$1004,"5. Ganada"))</f>
        <v/>
      </c>
      <c r="O347" s="35"/>
    </row>
    <row r="348" customFormat="false" ht="15" hidden="false" customHeight="false" outlineLevel="0" collapsed="false">
      <c r="A348" s="29" t="str">
        <f aca="false">IF(B348="","","C-"&amp;TEXT(ROW()-4,"000"))</f>
        <v/>
      </c>
      <c r="B348" s="35"/>
      <c r="C348" s="35"/>
      <c r="D348" s="35"/>
      <c r="E348" s="35"/>
      <c r="F348" s="35"/>
      <c r="G348" s="35"/>
      <c r="H348" s="35"/>
      <c r="I348" s="35"/>
      <c r="J348" s="35"/>
      <c r="K348" s="36"/>
      <c r="L348" s="32" t="str">
        <f aca="false">IF(B348="","",IFERROR(1/(1/SUMPRODUCT(MAX((Seguimientos!$B$5:$B$1004=B348)*Seguimientos!$A$5:$A$1004))),""))</f>
        <v/>
      </c>
      <c r="M348" s="33" t="str">
        <f aca="false">IF(B348="","",COUNTIF(Oportunidades!$B$5:$B$1004,B348))</f>
        <v/>
      </c>
      <c r="N348" s="34" t="str">
        <f aca="false">IF(B348="","",SUMIFS(Oportunidades!$E$5:$E$1004,Oportunidades!$B$5:$B$1004,B348,Oportunidades!$D$5:$D$1004,"5. Ganada"))</f>
        <v/>
      </c>
      <c r="O348" s="35"/>
    </row>
    <row r="349" customFormat="false" ht="15" hidden="false" customHeight="false" outlineLevel="0" collapsed="false">
      <c r="A349" s="29" t="str">
        <f aca="false">IF(B349="","","C-"&amp;TEXT(ROW()-4,"000"))</f>
        <v/>
      </c>
      <c r="B349" s="35"/>
      <c r="C349" s="35"/>
      <c r="D349" s="35"/>
      <c r="E349" s="35"/>
      <c r="F349" s="35"/>
      <c r="G349" s="35"/>
      <c r="H349" s="35"/>
      <c r="I349" s="35"/>
      <c r="J349" s="35"/>
      <c r="K349" s="36"/>
      <c r="L349" s="32" t="str">
        <f aca="false">IF(B349="","",IFERROR(1/(1/SUMPRODUCT(MAX((Seguimientos!$B$5:$B$1004=B349)*Seguimientos!$A$5:$A$1004))),""))</f>
        <v/>
      </c>
      <c r="M349" s="33" t="str">
        <f aca="false">IF(B349="","",COUNTIF(Oportunidades!$B$5:$B$1004,B349))</f>
        <v/>
      </c>
      <c r="N349" s="34" t="str">
        <f aca="false">IF(B349="","",SUMIFS(Oportunidades!$E$5:$E$1004,Oportunidades!$B$5:$B$1004,B349,Oportunidades!$D$5:$D$1004,"5. Ganada"))</f>
        <v/>
      </c>
      <c r="O349" s="35"/>
    </row>
    <row r="350" customFormat="false" ht="15" hidden="false" customHeight="false" outlineLevel="0" collapsed="false">
      <c r="A350" s="29" t="str">
        <f aca="false">IF(B350="","","C-"&amp;TEXT(ROW()-4,"000"))</f>
        <v/>
      </c>
      <c r="B350" s="35"/>
      <c r="C350" s="35"/>
      <c r="D350" s="35"/>
      <c r="E350" s="35"/>
      <c r="F350" s="35"/>
      <c r="G350" s="35"/>
      <c r="H350" s="35"/>
      <c r="I350" s="35"/>
      <c r="J350" s="35"/>
      <c r="K350" s="36"/>
      <c r="L350" s="32" t="str">
        <f aca="false">IF(B350="","",IFERROR(1/(1/SUMPRODUCT(MAX((Seguimientos!$B$5:$B$1004=B350)*Seguimientos!$A$5:$A$1004))),""))</f>
        <v/>
      </c>
      <c r="M350" s="33" t="str">
        <f aca="false">IF(B350="","",COUNTIF(Oportunidades!$B$5:$B$1004,B350))</f>
        <v/>
      </c>
      <c r="N350" s="34" t="str">
        <f aca="false">IF(B350="","",SUMIFS(Oportunidades!$E$5:$E$1004,Oportunidades!$B$5:$B$1004,B350,Oportunidades!$D$5:$D$1004,"5. Ganada"))</f>
        <v/>
      </c>
      <c r="O350" s="35"/>
    </row>
    <row r="351" customFormat="false" ht="15" hidden="false" customHeight="false" outlineLevel="0" collapsed="false">
      <c r="A351" s="29" t="str">
        <f aca="false">IF(B351="","","C-"&amp;TEXT(ROW()-4,"000"))</f>
        <v/>
      </c>
      <c r="B351" s="35"/>
      <c r="C351" s="35"/>
      <c r="D351" s="35"/>
      <c r="E351" s="35"/>
      <c r="F351" s="35"/>
      <c r="G351" s="35"/>
      <c r="H351" s="35"/>
      <c r="I351" s="35"/>
      <c r="J351" s="35"/>
      <c r="K351" s="36"/>
      <c r="L351" s="32" t="str">
        <f aca="false">IF(B351="","",IFERROR(1/(1/SUMPRODUCT(MAX((Seguimientos!$B$5:$B$1004=B351)*Seguimientos!$A$5:$A$1004))),""))</f>
        <v/>
      </c>
      <c r="M351" s="33" t="str">
        <f aca="false">IF(B351="","",COUNTIF(Oportunidades!$B$5:$B$1004,B351))</f>
        <v/>
      </c>
      <c r="N351" s="34" t="str">
        <f aca="false">IF(B351="","",SUMIFS(Oportunidades!$E$5:$E$1004,Oportunidades!$B$5:$B$1004,B351,Oportunidades!$D$5:$D$1004,"5. Ganada"))</f>
        <v/>
      </c>
      <c r="O351" s="35"/>
    </row>
    <row r="352" customFormat="false" ht="15" hidden="false" customHeight="false" outlineLevel="0" collapsed="false">
      <c r="A352" s="29" t="str">
        <f aca="false">IF(B352="","","C-"&amp;TEXT(ROW()-4,"000"))</f>
        <v/>
      </c>
      <c r="B352" s="35"/>
      <c r="C352" s="35"/>
      <c r="D352" s="35"/>
      <c r="E352" s="35"/>
      <c r="F352" s="35"/>
      <c r="G352" s="35"/>
      <c r="H352" s="35"/>
      <c r="I352" s="35"/>
      <c r="J352" s="35"/>
      <c r="K352" s="36"/>
      <c r="L352" s="32" t="str">
        <f aca="false">IF(B352="","",IFERROR(1/(1/SUMPRODUCT(MAX((Seguimientos!$B$5:$B$1004=B352)*Seguimientos!$A$5:$A$1004))),""))</f>
        <v/>
      </c>
      <c r="M352" s="33" t="str">
        <f aca="false">IF(B352="","",COUNTIF(Oportunidades!$B$5:$B$1004,B352))</f>
        <v/>
      </c>
      <c r="N352" s="34" t="str">
        <f aca="false">IF(B352="","",SUMIFS(Oportunidades!$E$5:$E$1004,Oportunidades!$B$5:$B$1004,B352,Oportunidades!$D$5:$D$1004,"5. Ganada"))</f>
        <v/>
      </c>
      <c r="O352" s="35"/>
    </row>
    <row r="353" customFormat="false" ht="15" hidden="false" customHeight="false" outlineLevel="0" collapsed="false">
      <c r="A353" s="29" t="str">
        <f aca="false">IF(B353="","","C-"&amp;TEXT(ROW()-4,"000"))</f>
        <v/>
      </c>
      <c r="B353" s="35"/>
      <c r="C353" s="35"/>
      <c r="D353" s="35"/>
      <c r="E353" s="35"/>
      <c r="F353" s="35"/>
      <c r="G353" s="35"/>
      <c r="H353" s="35"/>
      <c r="I353" s="35"/>
      <c r="J353" s="35"/>
      <c r="K353" s="36"/>
      <c r="L353" s="32" t="str">
        <f aca="false">IF(B353="","",IFERROR(1/(1/SUMPRODUCT(MAX((Seguimientos!$B$5:$B$1004=B353)*Seguimientos!$A$5:$A$1004))),""))</f>
        <v/>
      </c>
      <c r="M353" s="33" t="str">
        <f aca="false">IF(B353="","",COUNTIF(Oportunidades!$B$5:$B$1004,B353))</f>
        <v/>
      </c>
      <c r="N353" s="34" t="str">
        <f aca="false">IF(B353="","",SUMIFS(Oportunidades!$E$5:$E$1004,Oportunidades!$B$5:$B$1004,B353,Oportunidades!$D$5:$D$1004,"5. Ganada"))</f>
        <v/>
      </c>
      <c r="O353" s="35"/>
    </row>
    <row r="354" customFormat="false" ht="15" hidden="false" customHeight="false" outlineLevel="0" collapsed="false">
      <c r="A354" s="29" t="str">
        <f aca="false">IF(B354="","","C-"&amp;TEXT(ROW()-4,"000"))</f>
        <v/>
      </c>
      <c r="B354" s="35"/>
      <c r="C354" s="35"/>
      <c r="D354" s="35"/>
      <c r="E354" s="35"/>
      <c r="F354" s="35"/>
      <c r="G354" s="35"/>
      <c r="H354" s="35"/>
      <c r="I354" s="35"/>
      <c r="J354" s="35"/>
      <c r="K354" s="36"/>
      <c r="L354" s="32" t="str">
        <f aca="false">IF(B354="","",IFERROR(1/(1/SUMPRODUCT(MAX((Seguimientos!$B$5:$B$1004=B354)*Seguimientos!$A$5:$A$1004))),""))</f>
        <v/>
      </c>
      <c r="M354" s="33" t="str">
        <f aca="false">IF(B354="","",COUNTIF(Oportunidades!$B$5:$B$1004,B354))</f>
        <v/>
      </c>
      <c r="N354" s="34" t="str">
        <f aca="false">IF(B354="","",SUMIFS(Oportunidades!$E$5:$E$1004,Oportunidades!$B$5:$B$1004,B354,Oportunidades!$D$5:$D$1004,"5. Ganada"))</f>
        <v/>
      </c>
      <c r="O354" s="35"/>
    </row>
    <row r="355" customFormat="false" ht="15" hidden="false" customHeight="false" outlineLevel="0" collapsed="false">
      <c r="A355" s="29" t="str">
        <f aca="false">IF(B355="","","C-"&amp;TEXT(ROW()-4,"000"))</f>
        <v/>
      </c>
      <c r="B355" s="35"/>
      <c r="C355" s="35"/>
      <c r="D355" s="35"/>
      <c r="E355" s="35"/>
      <c r="F355" s="35"/>
      <c r="G355" s="35"/>
      <c r="H355" s="35"/>
      <c r="I355" s="35"/>
      <c r="J355" s="35"/>
      <c r="K355" s="36"/>
      <c r="L355" s="32" t="str">
        <f aca="false">IF(B355="","",IFERROR(1/(1/SUMPRODUCT(MAX((Seguimientos!$B$5:$B$1004=B355)*Seguimientos!$A$5:$A$1004))),""))</f>
        <v/>
      </c>
      <c r="M355" s="33" t="str">
        <f aca="false">IF(B355="","",COUNTIF(Oportunidades!$B$5:$B$1004,B355))</f>
        <v/>
      </c>
      <c r="N355" s="34" t="str">
        <f aca="false">IF(B355="","",SUMIFS(Oportunidades!$E$5:$E$1004,Oportunidades!$B$5:$B$1004,B355,Oportunidades!$D$5:$D$1004,"5. Ganada"))</f>
        <v/>
      </c>
      <c r="O355" s="35"/>
    </row>
    <row r="356" customFormat="false" ht="15" hidden="false" customHeight="false" outlineLevel="0" collapsed="false">
      <c r="A356" s="29" t="str">
        <f aca="false">IF(B356="","","C-"&amp;TEXT(ROW()-4,"000"))</f>
        <v/>
      </c>
      <c r="B356" s="35"/>
      <c r="C356" s="35"/>
      <c r="D356" s="35"/>
      <c r="E356" s="35"/>
      <c r="F356" s="35"/>
      <c r="G356" s="35"/>
      <c r="H356" s="35"/>
      <c r="I356" s="35"/>
      <c r="J356" s="35"/>
      <c r="K356" s="36"/>
      <c r="L356" s="32" t="str">
        <f aca="false">IF(B356="","",IFERROR(1/(1/SUMPRODUCT(MAX((Seguimientos!$B$5:$B$1004=B356)*Seguimientos!$A$5:$A$1004))),""))</f>
        <v/>
      </c>
      <c r="M356" s="33" t="str">
        <f aca="false">IF(B356="","",COUNTIF(Oportunidades!$B$5:$B$1004,B356))</f>
        <v/>
      </c>
      <c r="N356" s="34" t="str">
        <f aca="false">IF(B356="","",SUMIFS(Oportunidades!$E$5:$E$1004,Oportunidades!$B$5:$B$1004,B356,Oportunidades!$D$5:$D$1004,"5. Ganada"))</f>
        <v/>
      </c>
      <c r="O356" s="35"/>
    </row>
    <row r="357" customFormat="false" ht="15" hidden="false" customHeight="false" outlineLevel="0" collapsed="false">
      <c r="A357" s="29" t="str">
        <f aca="false">IF(B357="","","C-"&amp;TEXT(ROW()-4,"000"))</f>
        <v/>
      </c>
      <c r="B357" s="35"/>
      <c r="C357" s="35"/>
      <c r="D357" s="35"/>
      <c r="E357" s="35"/>
      <c r="F357" s="35"/>
      <c r="G357" s="35"/>
      <c r="H357" s="35"/>
      <c r="I357" s="35"/>
      <c r="J357" s="35"/>
      <c r="K357" s="36"/>
      <c r="L357" s="32" t="str">
        <f aca="false">IF(B357="","",IFERROR(1/(1/SUMPRODUCT(MAX((Seguimientos!$B$5:$B$1004=B357)*Seguimientos!$A$5:$A$1004))),""))</f>
        <v/>
      </c>
      <c r="M357" s="33" t="str">
        <f aca="false">IF(B357="","",COUNTIF(Oportunidades!$B$5:$B$1004,B357))</f>
        <v/>
      </c>
      <c r="N357" s="34" t="str">
        <f aca="false">IF(B357="","",SUMIFS(Oportunidades!$E$5:$E$1004,Oportunidades!$B$5:$B$1004,B357,Oportunidades!$D$5:$D$1004,"5. Ganada"))</f>
        <v/>
      </c>
      <c r="O357" s="35"/>
    </row>
    <row r="358" customFormat="false" ht="15" hidden="false" customHeight="false" outlineLevel="0" collapsed="false">
      <c r="A358" s="29" t="str">
        <f aca="false">IF(B358="","","C-"&amp;TEXT(ROW()-4,"000"))</f>
        <v/>
      </c>
      <c r="B358" s="35"/>
      <c r="C358" s="35"/>
      <c r="D358" s="35"/>
      <c r="E358" s="35"/>
      <c r="F358" s="35"/>
      <c r="G358" s="35"/>
      <c r="H358" s="35"/>
      <c r="I358" s="35"/>
      <c r="J358" s="35"/>
      <c r="K358" s="36"/>
      <c r="L358" s="32" t="str">
        <f aca="false">IF(B358="","",IFERROR(1/(1/SUMPRODUCT(MAX((Seguimientos!$B$5:$B$1004=B358)*Seguimientos!$A$5:$A$1004))),""))</f>
        <v/>
      </c>
      <c r="M358" s="33" t="str">
        <f aca="false">IF(B358="","",COUNTIF(Oportunidades!$B$5:$B$1004,B358))</f>
        <v/>
      </c>
      <c r="N358" s="34" t="str">
        <f aca="false">IF(B358="","",SUMIFS(Oportunidades!$E$5:$E$1004,Oportunidades!$B$5:$B$1004,B358,Oportunidades!$D$5:$D$1004,"5. Ganada"))</f>
        <v/>
      </c>
      <c r="O358" s="35"/>
    </row>
    <row r="359" customFormat="false" ht="15" hidden="false" customHeight="false" outlineLevel="0" collapsed="false">
      <c r="A359" s="29" t="str">
        <f aca="false">IF(B359="","","C-"&amp;TEXT(ROW()-4,"000"))</f>
        <v/>
      </c>
      <c r="B359" s="35"/>
      <c r="C359" s="35"/>
      <c r="D359" s="35"/>
      <c r="E359" s="35"/>
      <c r="F359" s="35"/>
      <c r="G359" s="35"/>
      <c r="H359" s="35"/>
      <c r="I359" s="35"/>
      <c r="J359" s="35"/>
      <c r="K359" s="36"/>
      <c r="L359" s="32" t="str">
        <f aca="false">IF(B359="","",IFERROR(1/(1/SUMPRODUCT(MAX((Seguimientos!$B$5:$B$1004=B359)*Seguimientos!$A$5:$A$1004))),""))</f>
        <v/>
      </c>
      <c r="M359" s="33" t="str">
        <f aca="false">IF(B359="","",COUNTIF(Oportunidades!$B$5:$B$1004,B359))</f>
        <v/>
      </c>
      <c r="N359" s="34" t="str">
        <f aca="false">IF(B359="","",SUMIFS(Oportunidades!$E$5:$E$1004,Oportunidades!$B$5:$B$1004,B359,Oportunidades!$D$5:$D$1004,"5. Ganada"))</f>
        <v/>
      </c>
      <c r="O359" s="35"/>
    </row>
    <row r="360" customFormat="false" ht="15" hidden="false" customHeight="false" outlineLevel="0" collapsed="false">
      <c r="A360" s="29" t="str">
        <f aca="false">IF(B360="","","C-"&amp;TEXT(ROW()-4,"000"))</f>
        <v/>
      </c>
      <c r="B360" s="35"/>
      <c r="C360" s="35"/>
      <c r="D360" s="35"/>
      <c r="E360" s="35"/>
      <c r="F360" s="35"/>
      <c r="G360" s="35"/>
      <c r="H360" s="35"/>
      <c r="I360" s="35"/>
      <c r="J360" s="35"/>
      <c r="K360" s="36"/>
      <c r="L360" s="32" t="str">
        <f aca="false">IF(B360="","",IFERROR(1/(1/SUMPRODUCT(MAX((Seguimientos!$B$5:$B$1004=B360)*Seguimientos!$A$5:$A$1004))),""))</f>
        <v/>
      </c>
      <c r="M360" s="33" t="str">
        <f aca="false">IF(B360="","",COUNTIF(Oportunidades!$B$5:$B$1004,B360))</f>
        <v/>
      </c>
      <c r="N360" s="34" t="str">
        <f aca="false">IF(B360="","",SUMIFS(Oportunidades!$E$5:$E$1004,Oportunidades!$B$5:$B$1004,B360,Oportunidades!$D$5:$D$1004,"5. Ganada"))</f>
        <v/>
      </c>
      <c r="O360" s="35"/>
    </row>
    <row r="361" customFormat="false" ht="15" hidden="false" customHeight="false" outlineLevel="0" collapsed="false">
      <c r="A361" s="29" t="str">
        <f aca="false">IF(B361="","","C-"&amp;TEXT(ROW()-4,"000"))</f>
        <v/>
      </c>
      <c r="B361" s="35"/>
      <c r="C361" s="35"/>
      <c r="D361" s="35"/>
      <c r="E361" s="35"/>
      <c r="F361" s="35"/>
      <c r="G361" s="35"/>
      <c r="H361" s="35"/>
      <c r="I361" s="35"/>
      <c r="J361" s="35"/>
      <c r="K361" s="36"/>
      <c r="L361" s="32" t="str">
        <f aca="false">IF(B361="","",IFERROR(1/(1/SUMPRODUCT(MAX((Seguimientos!$B$5:$B$1004=B361)*Seguimientos!$A$5:$A$1004))),""))</f>
        <v/>
      </c>
      <c r="M361" s="33" t="str">
        <f aca="false">IF(B361="","",COUNTIF(Oportunidades!$B$5:$B$1004,B361))</f>
        <v/>
      </c>
      <c r="N361" s="34" t="str">
        <f aca="false">IF(B361="","",SUMIFS(Oportunidades!$E$5:$E$1004,Oportunidades!$B$5:$B$1004,B361,Oportunidades!$D$5:$D$1004,"5. Ganada"))</f>
        <v/>
      </c>
      <c r="O361" s="35"/>
    </row>
    <row r="362" customFormat="false" ht="15" hidden="false" customHeight="false" outlineLevel="0" collapsed="false">
      <c r="A362" s="29" t="str">
        <f aca="false">IF(B362="","","C-"&amp;TEXT(ROW()-4,"000"))</f>
        <v/>
      </c>
      <c r="B362" s="35"/>
      <c r="C362" s="35"/>
      <c r="D362" s="35"/>
      <c r="E362" s="35"/>
      <c r="F362" s="35"/>
      <c r="G362" s="35"/>
      <c r="H362" s="35"/>
      <c r="I362" s="35"/>
      <c r="J362" s="35"/>
      <c r="K362" s="36"/>
      <c r="L362" s="32" t="str">
        <f aca="false">IF(B362="","",IFERROR(1/(1/SUMPRODUCT(MAX((Seguimientos!$B$5:$B$1004=B362)*Seguimientos!$A$5:$A$1004))),""))</f>
        <v/>
      </c>
      <c r="M362" s="33" t="str">
        <f aca="false">IF(B362="","",COUNTIF(Oportunidades!$B$5:$B$1004,B362))</f>
        <v/>
      </c>
      <c r="N362" s="34" t="str">
        <f aca="false">IF(B362="","",SUMIFS(Oportunidades!$E$5:$E$1004,Oportunidades!$B$5:$B$1004,B362,Oportunidades!$D$5:$D$1004,"5. Ganada"))</f>
        <v/>
      </c>
      <c r="O362" s="35"/>
    </row>
    <row r="363" customFormat="false" ht="15" hidden="false" customHeight="false" outlineLevel="0" collapsed="false">
      <c r="A363" s="29" t="str">
        <f aca="false">IF(B363="","","C-"&amp;TEXT(ROW()-4,"000"))</f>
        <v/>
      </c>
      <c r="B363" s="35"/>
      <c r="C363" s="35"/>
      <c r="D363" s="35"/>
      <c r="E363" s="35"/>
      <c r="F363" s="35"/>
      <c r="G363" s="35"/>
      <c r="H363" s="35"/>
      <c r="I363" s="35"/>
      <c r="J363" s="35"/>
      <c r="K363" s="36"/>
      <c r="L363" s="32" t="str">
        <f aca="false">IF(B363="","",IFERROR(1/(1/SUMPRODUCT(MAX((Seguimientos!$B$5:$B$1004=B363)*Seguimientos!$A$5:$A$1004))),""))</f>
        <v/>
      </c>
      <c r="M363" s="33" t="str">
        <f aca="false">IF(B363="","",COUNTIF(Oportunidades!$B$5:$B$1004,B363))</f>
        <v/>
      </c>
      <c r="N363" s="34" t="str">
        <f aca="false">IF(B363="","",SUMIFS(Oportunidades!$E$5:$E$1004,Oportunidades!$B$5:$B$1004,B363,Oportunidades!$D$5:$D$1004,"5. Ganada"))</f>
        <v/>
      </c>
      <c r="O363" s="35"/>
    </row>
    <row r="364" customFormat="false" ht="15" hidden="false" customHeight="false" outlineLevel="0" collapsed="false">
      <c r="A364" s="29" t="str">
        <f aca="false">IF(B364="","","C-"&amp;TEXT(ROW()-4,"000"))</f>
        <v/>
      </c>
      <c r="B364" s="35"/>
      <c r="C364" s="35"/>
      <c r="D364" s="35"/>
      <c r="E364" s="35"/>
      <c r="F364" s="35"/>
      <c r="G364" s="35"/>
      <c r="H364" s="35"/>
      <c r="I364" s="35"/>
      <c r="J364" s="35"/>
      <c r="K364" s="36"/>
      <c r="L364" s="32" t="str">
        <f aca="false">IF(B364="","",IFERROR(1/(1/SUMPRODUCT(MAX((Seguimientos!$B$5:$B$1004=B364)*Seguimientos!$A$5:$A$1004))),""))</f>
        <v/>
      </c>
      <c r="M364" s="33" t="str">
        <f aca="false">IF(B364="","",COUNTIF(Oportunidades!$B$5:$B$1004,B364))</f>
        <v/>
      </c>
      <c r="N364" s="34" t="str">
        <f aca="false">IF(B364="","",SUMIFS(Oportunidades!$E$5:$E$1004,Oportunidades!$B$5:$B$1004,B364,Oportunidades!$D$5:$D$1004,"5. Ganada"))</f>
        <v/>
      </c>
      <c r="O364" s="35"/>
    </row>
    <row r="365" customFormat="false" ht="15" hidden="false" customHeight="false" outlineLevel="0" collapsed="false">
      <c r="A365" s="29" t="str">
        <f aca="false">IF(B365="","","C-"&amp;TEXT(ROW()-4,"000"))</f>
        <v/>
      </c>
      <c r="B365" s="35"/>
      <c r="C365" s="35"/>
      <c r="D365" s="35"/>
      <c r="E365" s="35"/>
      <c r="F365" s="35"/>
      <c r="G365" s="35"/>
      <c r="H365" s="35"/>
      <c r="I365" s="35"/>
      <c r="J365" s="35"/>
      <c r="K365" s="36"/>
      <c r="L365" s="32" t="str">
        <f aca="false">IF(B365="","",IFERROR(1/(1/SUMPRODUCT(MAX((Seguimientos!$B$5:$B$1004=B365)*Seguimientos!$A$5:$A$1004))),""))</f>
        <v/>
      </c>
      <c r="M365" s="33" t="str">
        <f aca="false">IF(B365="","",COUNTIF(Oportunidades!$B$5:$B$1004,B365))</f>
        <v/>
      </c>
      <c r="N365" s="34" t="str">
        <f aca="false">IF(B365="","",SUMIFS(Oportunidades!$E$5:$E$1004,Oportunidades!$B$5:$B$1004,B365,Oportunidades!$D$5:$D$1004,"5. Ganada"))</f>
        <v/>
      </c>
      <c r="O365" s="35"/>
    </row>
    <row r="366" customFormat="false" ht="15" hidden="false" customHeight="false" outlineLevel="0" collapsed="false">
      <c r="A366" s="29" t="str">
        <f aca="false">IF(B366="","","C-"&amp;TEXT(ROW()-4,"000"))</f>
        <v/>
      </c>
      <c r="B366" s="35"/>
      <c r="C366" s="35"/>
      <c r="D366" s="35"/>
      <c r="E366" s="35"/>
      <c r="F366" s="35"/>
      <c r="G366" s="35"/>
      <c r="H366" s="35"/>
      <c r="I366" s="35"/>
      <c r="J366" s="35"/>
      <c r="K366" s="36"/>
      <c r="L366" s="32" t="str">
        <f aca="false">IF(B366="","",IFERROR(1/(1/SUMPRODUCT(MAX((Seguimientos!$B$5:$B$1004=B366)*Seguimientos!$A$5:$A$1004))),""))</f>
        <v/>
      </c>
      <c r="M366" s="33" t="str">
        <f aca="false">IF(B366="","",COUNTIF(Oportunidades!$B$5:$B$1004,B366))</f>
        <v/>
      </c>
      <c r="N366" s="34" t="str">
        <f aca="false">IF(B366="","",SUMIFS(Oportunidades!$E$5:$E$1004,Oportunidades!$B$5:$B$1004,B366,Oportunidades!$D$5:$D$1004,"5. Ganada"))</f>
        <v/>
      </c>
      <c r="O366" s="35"/>
    </row>
    <row r="367" customFormat="false" ht="15" hidden="false" customHeight="false" outlineLevel="0" collapsed="false">
      <c r="A367" s="29" t="str">
        <f aca="false">IF(B367="","","C-"&amp;TEXT(ROW()-4,"000"))</f>
        <v/>
      </c>
      <c r="B367" s="35"/>
      <c r="C367" s="35"/>
      <c r="D367" s="35"/>
      <c r="E367" s="35"/>
      <c r="F367" s="35"/>
      <c r="G367" s="35"/>
      <c r="H367" s="35"/>
      <c r="I367" s="35"/>
      <c r="J367" s="35"/>
      <c r="K367" s="36"/>
      <c r="L367" s="32" t="str">
        <f aca="false">IF(B367="","",IFERROR(1/(1/SUMPRODUCT(MAX((Seguimientos!$B$5:$B$1004=B367)*Seguimientos!$A$5:$A$1004))),""))</f>
        <v/>
      </c>
      <c r="M367" s="33" t="str">
        <f aca="false">IF(B367="","",COUNTIF(Oportunidades!$B$5:$B$1004,B367))</f>
        <v/>
      </c>
      <c r="N367" s="34" t="str">
        <f aca="false">IF(B367="","",SUMIFS(Oportunidades!$E$5:$E$1004,Oportunidades!$B$5:$B$1004,B367,Oportunidades!$D$5:$D$1004,"5. Ganada"))</f>
        <v/>
      </c>
      <c r="O367" s="35"/>
    </row>
    <row r="368" customFormat="false" ht="15" hidden="false" customHeight="false" outlineLevel="0" collapsed="false">
      <c r="A368" s="29" t="str">
        <f aca="false">IF(B368="","","C-"&amp;TEXT(ROW()-4,"000"))</f>
        <v/>
      </c>
      <c r="B368" s="35"/>
      <c r="C368" s="35"/>
      <c r="D368" s="35"/>
      <c r="E368" s="35"/>
      <c r="F368" s="35"/>
      <c r="G368" s="35"/>
      <c r="H368" s="35"/>
      <c r="I368" s="35"/>
      <c r="J368" s="35"/>
      <c r="K368" s="36"/>
      <c r="L368" s="32" t="str">
        <f aca="false">IF(B368="","",IFERROR(1/(1/SUMPRODUCT(MAX((Seguimientos!$B$5:$B$1004=B368)*Seguimientos!$A$5:$A$1004))),""))</f>
        <v/>
      </c>
      <c r="M368" s="33" t="str">
        <f aca="false">IF(B368="","",COUNTIF(Oportunidades!$B$5:$B$1004,B368))</f>
        <v/>
      </c>
      <c r="N368" s="34" t="str">
        <f aca="false">IF(B368="","",SUMIFS(Oportunidades!$E$5:$E$1004,Oportunidades!$B$5:$B$1004,B368,Oportunidades!$D$5:$D$1004,"5. Ganada"))</f>
        <v/>
      </c>
      <c r="O368" s="35"/>
    </row>
    <row r="369" customFormat="false" ht="15" hidden="false" customHeight="false" outlineLevel="0" collapsed="false">
      <c r="A369" s="29" t="str">
        <f aca="false">IF(B369="","","C-"&amp;TEXT(ROW()-4,"000"))</f>
        <v/>
      </c>
      <c r="B369" s="35"/>
      <c r="C369" s="35"/>
      <c r="D369" s="35"/>
      <c r="E369" s="35"/>
      <c r="F369" s="35"/>
      <c r="G369" s="35"/>
      <c r="H369" s="35"/>
      <c r="I369" s="35"/>
      <c r="J369" s="35"/>
      <c r="K369" s="36"/>
      <c r="L369" s="32" t="str">
        <f aca="false">IF(B369="","",IFERROR(1/(1/SUMPRODUCT(MAX((Seguimientos!$B$5:$B$1004=B369)*Seguimientos!$A$5:$A$1004))),""))</f>
        <v/>
      </c>
      <c r="M369" s="33" t="str">
        <f aca="false">IF(B369="","",COUNTIF(Oportunidades!$B$5:$B$1004,B369))</f>
        <v/>
      </c>
      <c r="N369" s="34" t="str">
        <f aca="false">IF(B369="","",SUMIFS(Oportunidades!$E$5:$E$1004,Oportunidades!$B$5:$B$1004,B369,Oportunidades!$D$5:$D$1004,"5. Ganada"))</f>
        <v/>
      </c>
      <c r="O369" s="35"/>
    </row>
    <row r="370" customFormat="false" ht="15" hidden="false" customHeight="false" outlineLevel="0" collapsed="false">
      <c r="A370" s="29" t="str">
        <f aca="false">IF(B370="","","C-"&amp;TEXT(ROW()-4,"000"))</f>
        <v/>
      </c>
      <c r="B370" s="35"/>
      <c r="C370" s="35"/>
      <c r="D370" s="35"/>
      <c r="E370" s="35"/>
      <c r="F370" s="35"/>
      <c r="G370" s="35"/>
      <c r="H370" s="35"/>
      <c r="I370" s="35"/>
      <c r="J370" s="35"/>
      <c r="K370" s="36"/>
      <c r="L370" s="32" t="str">
        <f aca="false">IF(B370="","",IFERROR(1/(1/SUMPRODUCT(MAX((Seguimientos!$B$5:$B$1004=B370)*Seguimientos!$A$5:$A$1004))),""))</f>
        <v/>
      </c>
      <c r="M370" s="33" t="str">
        <f aca="false">IF(B370="","",COUNTIF(Oportunidades!$B$5:$B$1004,B370))</f>
        <v/>
      </c>
      <c r="N370" s="34" t="str">
        <f aca="false">IF(B370="","",SUMIFS(Oportunidades!$E$5:$E$1004,Oportunidades!$B$5:$B$1004,B370,Oportunidades!$D$5:$D$1004,"5. Ganada"))</f>
        <v/>
      </c>
      <c r="O370" s="35"/>
    </row>
    <row r="371" customFormat="false" ht="15" hidden="false" customHeight="false" outlineLevel="0" collapsed="false">
      <c r="A371" s="29" t="str">
        <f aca="false">IF(B371="","","C-"&amp;TEXT(ROW()-4,"000"))</f>
        <v/>
      </c>
      <c r="B371" s="35"/>
      <c r="C371" s="35"/>
      <c r="D371" s="35"/>
      <c r="E371" s="35"/>
      <c r="F371" s="35"/>
      <c r="G371" s="35"/>
      <c r="H371" s="35"/>
      <c r="I371" s="35"/>
      <c r="J371" s="35"/>
      <c r="K371" s="36"/>
      <c r="L371" s="32" t="str">
        <f aca="false">IF(B371="","",IFERROR(1/(1/SUMPRODUCT(MAX((Seguimientos!$B$5:$B$1004=B371)*Seguimientos!$A$5:$A$1004))),""))</f>
        <v/>
      </c>
      <c r="M371" s="33" t="str">
        <f aca="false">IF(B371="","",COUNTIF(Oportunidades!$B$5:$B$1004,B371))</f>
        <v/>
      </c>
      <c r="N371" s="34" t="str">
        <f aca="false">IF(B371="","",SUMIFS(Oportunidades!$E$5:$E$1004,Oportunidades!$B$5:$B$1004,B371,Oportunidades!$D$5:$D$1004,"5. Ganada"))</f>
        <v/>
      </c>
      <c r="O371" s="35"/>
    </row>
    <row r="372" customFormat="false" ht="15" hidden="false" customHeight="false" outlineLevel="0" collapsed="false">
      <c r="A372" s="29" t="str">
        <f aca="false">IF(B372="","","C-"&amp;TEXT(ROW()-4,"000"))</f>
        <v/>
      </c>
      <c r="B372" s="35"/>
      <c r="C372" s="35"/>
      <c r="D372" s="35"/>
      <c r="E372" s="35"/>
      <c r="F372" s="35"/>
      <c r="G372" s="35"/>
      <c r="H372" s="35"/>
      <c r="I372" s="35"/>
      <c r="J372" s="35"/>
      <c r="K372" s="36"/>
      <c r="L372" s="32" t="str">
        <f aca="false">IF(B372="","",IFERROR(1/(1/SUMPRODUCT(MAX((Seguimientos!$B$5:$B$1004=B372)*Seguimientos!$A$5:$A$1004))),""))</f>
        <v/>
      </c>
      <c r="M372" s="33" t="str">
        <f aca="false">IF(B372="","",COUNTIF(Oportunidades!$B$5:$B$1004,B372))</f>
        <v/>
      </c>
      <c r="N372" s="34" t="str">
        <f aca="false">IF(B372="","",SUMIFS(Oportunidades!$E$5:$E$1004,Oportunidades!$B$5:$B$1004,B372,Oportunidades!$D$5:$D$1004,"5. Ganada"))</f>
        <v/>
      </c>
      <c r="O372" s="35"/>
    </row>
    <row r="373" customFormat="false" ht="15" hidden="false" customHeight="false" outlineLevel="0" collapsed="false">
      <c r="A373" s="29" t="str">
        <f aca="false">IF(B373="","","C-"&amp;TEXT(ROW()-4,"000"))</f>
        <v/>
      </c>
      <c r="B373" s="35"/>
      <c r="C373" s="35"/>
      <c r="D373" s="35"/>
      <c r="E373" s="35"/>
      <c r="F373" s="35"/>
      <c r="G373" s="35"/>
      <c r="H373" s="35"/>
      <c r="I373" s="35"/>
      <c r="J373" s="35"/>
      <c r="K373" s="36"/>
      <c r="L373" s="32" t="str">
        <f aca="false">IF(B373="","",IFERROR(1/(1/SUMPRODUCT(MAX((Seguimientos!$B$5:$B$1004=B373)*Seguimientos!$A$5:$A$1004))),""))</f>
        <v/>
      </c>
      <c r="M373" s="33" t="str">
        <f aca="false">IF(B373="","",COUNTIF(Oportunidades!$B$5:$B$1004,B373))</f>
        <v/>
      </c>
      <c r="N373" s="34" t="str">
        <f aca="false">IF(B373="","",SUMIFS(Oportunidades!$E$5:$E$1004,Oportunidades!$B$5:$B$1004,B373,Oportunidades!$D$5:$D$1004,"5. Ganada"))</f>
        <v/>
      </c>
      <c r="O373" s="35"/>
    </row>
    <row r="374" customFormat="false" ht="15" hidden="false" customHeight="false" outlineLevel="0" collapsed="false">
      <c r="A374" s="29" t="str">
        <f aca="false">IF(B374="","","C-"&amp;TEXT(ROW()-4,"000"))</f>
        <v/>
      </c>
      <c r="B374" s="35"/>
      <c r="C374" s="35"/>
      <c r="D374" s="35"/>
      <c r="E374" s="35"/>
      <c r="F374" s="35"/>
      <c r="G374" s="35"/>
      <c r="H374" s="35"/>
      <c r="I374" s="35"/>
      <c r="J374" s="35"/>
      <c r="K374" s="36"/>
      <c r="L374" s="32" t="str">
        <f aca="false">IF(B374="","",IFERROR(1/(1/SUMPRODUCT(MAX((Seguimientos!$B$5:$B$1004=B374)*Seguimientos!$A$5:$A$1004))),""))</f>
        <v/>
      </c>
      <c r="M374" s="33" t="str">
        <f aca="false">IF(B374="","",COUNTIF(Oportunidades!$B$5:$B$1004,B374))</f>
        <v/>
      </c>
      <c r="N374" s="34" t="str">
        <f aca="false">IF(B374="","",SUMIFS(Oportunidades!$E$5:$E$1004,Oportunidades!$B$5:$B$1004,B374,Oportunidades!$D$5:$D$1004,"5. Ganada"))</f>
        <v/>
      </c>
      <c r="O374" s="35"/>
    </row>
    <row r="375" customFormat="false" ht="15" hidden="false" customHeight="false" outlineLevel="0" collapsed="false">
      <c r="A375" s="29" t="str">
        <f aca="false">IF(B375="","","C-"&amp;TEXT(ROW()-4,"000"))</f>
        <v/>
      </c>
      <c r="B375" s="35"/>
      <c r="C375" s="35"/>
      <c r="D375" s="35"/>
      <c r="E375" s="35"/>
      <c r="F375" s="35"/>
      <c r="G375" s="35"/>
      <c r="H375" s="35"/>
      <c r="I375" s="35"/>
      <c r="J375" s="35"/>
      <c r="K375" s="36"/>
      <c r="L375" s="32" t="str">
        <f aca="false">IF(B375="","",IFERROR(1/(1/SUMPRODUCT(MAX((Seguimientos!$B$5:$B$1004=B375)*Seguimientos!$A$5:$A$1004))),""))</f>
        <v/>
      </c>
      <c r="M375" s="33" t="str">
        <f aca="false">IF(B375="","",COUNTIF(Oportunidades!$B$5:$B$1004,B375))</f>
        <v/>
      </c>
      <c r="N375" s="34" t="str">
        <f aca="false">IF(B375="","",SUMIFS(Oportunidades!$E$5:$E$1004,Oportunidades!$B$5:$B$1004,B375,Oportunidades!$D$5:$D$1004,"5. Ganada"))</f>
        <v/>
      </c>
      <c r="O375" s="35"/>
    </row>
    <row r="376" customFormat="false" ht="15" hidden="false" customHeight="false" outlineLevel="0" collapsed="false">
      <c r="A376" s="29" t="str">
        <f aca="false">IF(B376="","","C-"&amp;TEXT(ROW()-4,"000"))</f>
        <v/>
      </c>
      <c r="B376" s="35"/>
      <c r="C376" s="35"/>
      <c r="D376" s="35"/>
      <c r="E376" s="35"/>
      <c r="F376" s="35"/>
      <c r="G376" s="35"/>
      <c r="H376" s="35"/>
      <c r="I376" s="35"/>
      <c r="J376" s="35"/>
      <c r="K376" s="36"/>
      <c r="L376" s="32" t="str">
        <f aca="false">IF(B376="","",IFERROR(1/(1/SUMPRODUCT(MAX((Seguimientos!$B$5:$B$1004=B376)*Seguimientos!$A$5:$A$1004))),""))</f>
        <v/>
      </c>
      <c r="M376" s="33" t="str">
        <f aca="false">IF(B376="","",COUNTIF(Oportunidades!$B$5:$B$1004,B376))</f>
        <v/>
      </c>
      <c r="N376" s="34" t="str">
        <f aca="false">IF(B376="","",SUMIFS(Oportunidades!$E$5:$E$1004,Oportunidades!$B$5:$B$1004,B376,Oportunidades!$D$5:$D$1004,"5. Ganada"))</f>
        <v/>
      </c>
      <c r="O376" s="35"/>
    </row>
    <row r="377" customFormat="false" ht="15" hidden="false" customHeight="false" outlineLevel="0" collapsed="false">
      <c r="A377" s="29" t="str">
        <f aca="false">IF(B377="","","C-"&amp;TEXT(ROW()-4,"000"))</f>
        <v/>
      </c>
      <c r="B377" s="35"/>
      <c r="C377" s="35"/>
      <c r="D377" s="35"/>
      <c r="E377" s="35"/>
      <c r="F377" s="35"/>
      <c r="G377" s="35"/>
      <c r="H377" s="35"/>
      <c r="I377" s="35"/>
      <c r="J377" s="35"/>
      <c r="K377" s="36"/>
      <c r="L377" s="32" t="str">
        <f aca="false">IF(B377="","",IFERROR(1/(1/SUMPRODUCT(MAX((Seguimientos!$B$5:$B$1004=B377)*Seguimientos!$A$5:$A$1004))),""))</f>
        <v/>
      </c>
      <c r="M377" s="33" t="str">
        <f aca="false">IF(B377="","",COUNTIF(Oportunidades!$B$5:$B$1004,B377))</f>
        <v/>
      </c>
      <c r="N377" s="34" t="str">
        <f aca="false">IF(B377="","",SUMIFS(Oportunidades!$E$5:$E$1004,Oportunidades!$B$5:$B$1004,B377,Oportunidades!$D$5:$D$1004,"5. Ganada"))</f>
        <v/>
      </c>
      <c r="O377" s="35"/>
    </row>
    <row r="378" customFormat="false" ht="15" hidden="false" customHeight="false" outlineLevel="0" collapsed="false">
      <c r="A378" s="29" t="str">
        <f aca="false">IF(B378="","","C-"&amp;TEXT(ROW()-4,"000"))</f>
        <v/>
      </c>
      <c r="B378" s="35"/>
      <c r="C378" s="35"/>
      <c r="D378" s="35"/>
      <c r="E378" s="35"/>
      <c r="F378" s="35"/>
      <c r="G378" s="35"/>
      <c r="H378" s="35"/>
      <c r="I378" s="35"/>
      <c r="J378" s="35"/>
      <c r="K378" s="36"/>
      <c r="L378" s="32" t="str">
        <f aca="false">IF(B378="","",IFERROR(1/(1/SUMPRODUCT(MAX((Seguimientos!$B$5:$B$1004=B378)*Seguimientos!$A$5:$A$1004))),""))</f>
        <v/>
      </c>
      <c r="M378" s="33" t="str">
        <f aca="false">IF(B378="","",COUNTIF(Oportunidades!$B$5:$B$1004,B378))</f>
        <v/>
      </c>
      <c r="N378" s="34" t="str">
        <f aca="false">IF(B378="","",SUMIFS(Oportunidades!$E$5:$E$1004,Oportunidades!$B$5:$B$1004,B378,Oportunidades!$D$5:$D$1004,"5. Ganada"))</f>
        <v/>
      </c>
      <c r="O378" s="35"/>
    </row>
    <row r="379" customFormat="false" ht="15" hidden="false" customHeight="false" outlineLevel="0" collapsed="false">
      <c r="A379" s="29" t="str">
        <f aca="false">IF(B379="","","C-"&amp;TEXT(ROW()-4,"000"))</f>
        <v/>
      </c>
      <c r="B379" s="35"/>
      <c r="C379" s="35"/>
      <c r="D379" s="35"/>
      <c r="E379" s="35"/>
      <c r="F379" s="35"/>
      <c r="G379" s="35"/>
      <c r="H379" s="35"/>
      <c r="I379" s="35"/>
      <c r="J379" s="35"/>
      <c r="K379" s="36"/>
      <c r="L379" s="32" t="str">
        <f aca="false">IF(B379="","",IFERROR(1/(1/SUMPRODUCT(MAX((Seguimientos!$B$5:$B$1004=B379)*Seguimientos!$A$5:$A$1004))),""))</f>
        <v/>
      </c>
      <c r="M379" s="33" t="str">
        <f aca="false">IF(B379="","",COUNTIF(Oportunidades!$B$5:$B$1004,B379))</f>
        <v/>
      </c>
      <c r="N379" s="34" t="str">
        <f aca="false">IF(B379="","",SUMIFS(Oportunidades!$E$5:$E$1004,Oportunidades!$B$5:$B$1004,B379,Oportunidades!$D$5:$D$1004,"5. Ganada"))</f>
        <v/>
      </c>
      <c r="O379" s="35"/>
    </row>
    <row r="380" customFormat="false" ht="15" hidden="false" customHeight="false" outlineLevel="0" collapsed="false">
      <c r="A380" s="29" t="str">
        <f aca="false">IF(B380="","","C-"&amp;TEXT(ROW()-4,"000"))</f>
        <v/>
      </c>
      <c r="B380" s="35"/>
      <c r="C380" s="35"/>
      <c r="D380" s="35"/>
      <c r="E380" s="35"/>
      <c r="F380" s="35"/>
      <c r="G380" s="35"/>
      <c r="H380" s="35"/>
      <c r="I380" s="35"/>
      <c r="J380" s="35"/>
      <c r="K380" s="36"/>
      <c r="L380" s="32" t="str">
        <f aca="false">IF(B380="","",IFERROR(1/(1/SUMPRODUCT(MAX((Seguimientos!$B$5:$B$1004=B380)*Seguimientos!$A$5:$A$1004))),""))</f>
        <v/>
      </c>
      <c r="M380" s="33" t="str">
        <f aca="false">IF(B380="","",COUNTIF(Oportunidades!$B$5:$B$1004,B380))</f>
        <v/>
      </c>
      <c r="N380" s="34" t="str">
        <f aca="false">IF(B380="","",SUMIFS(Oportunidades!$E$5:$E$1004,Oportunidades!$B$5:$B$1004,B380,Oportunidades!$D$5:$D$1004,"5. Ganada"))</f>
        <v/>
      </c>
      <c r="O380" s="35"/>
    </row>
    <row r="381" customFormat="false" ht="15" hidden="false" customHeight="false" outlineLevel="0" collapsed="false">
      <c r="A381" s="29" t="str">
        <f aca="false">IF(B381="","","C-"&amp;TEXT(ROW()-4,"000"))</f>
        <v/>
      </c>
      <c r="B381" s="35"/>
      <c r="C381" s="35"/>
      <c r="D381" s="35"/>
      <c r="E381" s="35"/>
      <c r="F381" s="35"/>
      <c r="G381" s="35"/>
      <c r="H381" s="35"/>
      <c r="I381" s="35"/>
      <c r="J381" s="35"/>
      <c r="K381" s="36"/>
      <c r="L381" s="32" t="str">
        <f aca="false">IF(B381="","",IFERROR(1/(1/SUMPRODUCT(MAX((Seguimientos!$B$5:$B$1004=B381)*Seguimientos!$A$5:$A$1004))),""))</f>
        <v/>
      </c>
      <c r="M381" s="33" t="str">
        <f aca="false">IF(B381="","",COUNTIF(Oportunidades!$B$5:$B$1004,B381))</f>
        <v/>
      </c>
      <c r="N381" s="34" t="str">
        <f aca="false">IF(B381="","",SUMIFS(Oportunidades!$E$5:$E$1004,Oportunidades!$B$5:$B$1004,B381,Oportunidades!$D$5:$D$1004,"5. Ganada"))</f>
        <v/>
      </c>
      <c r="O381" s="35"/>
    </row>
    <row r="382" customFormat="false" ht="15" hidden="false" customHeight="false" outlineLevel="0" collapsed="false">
      <c r="A382" s="29" t="str">
        <f aca="false">IF(B382="","","C-"&amp;TEXT(ROW()-4,"000"))</f>
        <v/>
      </c>
      <c r="B382" s="35"/>
      <c r="C382" s="35"/>
      <c r="D382" s="35"/>
      <c r="E382" s="35"/>
      <c r="F382" s="35"/>
      <c r="G382" s="35"/>
      <c r="H382" s="35"/>
      <c r="I382" s="35"/>
      <c r="J382" s="35"/>
      <c r="K382" s="36"/>
      <c r="L382" s="32" t="str">
        <f aca="false">IF(B382="","",IFERROR(1/(1/SUMPRODUCT(MAX((Seguimientos!$B$5:$B$1004=B382)*Seguimientos!$A$5:$A$1004))),""))</f>
        <v/>
      </c>
      <c r="M382" s="33" t="str">
        <f aca="false">IF(B382="","",COUNTIF(Oportunidades!$B$5:$B$1004,B382))</f>
        <v/>
      </c>
      <c r="N382" s="34" t="str">
        <f aca="false">IF(B382="","",SUMIFS(Oportunidades!$E$5:$E$1004,Oportunidades!$B$5:$B$1004,B382,Oportunidades!$D$5:$D$1004,"5. Ganada"))</f>
        <v/>
      </c>
      <c r="O382" s="35"/>
    </row>
    <row r="383" customFormat="false" ht="15" hidden="false" customHeight="false" outlineLevel="0" collapsed="false">
      <c r="A383" s="29" t="str">
        <f aca="false">IF(B383="","","C-"&amp;TEXT(ROW()-4,"000"))</f>
        <v/>
      </c>
      <c r="B383" s="35"/>
      <c r="C383" s="35"/>
      <c r="D383" s="35"/>
      <c r="E383" s="35"/>
      <c r="F383" s="35"/>
      <c r="G383" s="35"/>
      <c r="H383" s="35"/>
      <c r="I383" s="35"/>
      <c r="J383" s="35"/>
      <c r="K383" s="36"/>
      <c r="L383" s="32" t="str">
        <f aca="false">IF(B383="","",IFERROR(1/(1/SUMPRODUCT(MAX((Seguimientos!$B$5:$B$1004=B383)*Seguimientos!$A$5:$A$1004))),""))</f>
        <v/>
      </c>
      <c r="M383" s="33" t="str">
        <f aca="false">IF(B383="","",COUNTIF(Oportunidades!$B$5:$B$1004,B383))</f>
        <v/>
      </c>
      <c r="N383" s="34" t="str">
        <f aca="false">IF(B383="","",SUMIFS(Oportunidades!$E$5:$E$1004,Oportunidades!$B$5:$B$1004,B383,Oportunidades!$D$5:$D$1004,"5. Ganada"))</f>
        <v/>
      </c>
      <c r="O383" s="35"/>
    </row>
    <row r="384" customFormat="false" ht="15" hidden="false" customHeight="false" outlineLevel="0" collapsed="false">
      <c r="A384" s="29" t="str">
        <f aca="false">IF(B384="","","C-"&amp;TEXT(ROW()-4,"000"))</f>
        <v/>
      </c>
      <c r="B384" s="35"/>
      <c r="C384" s="35"/>
      <c r="D384" s="35"/>
      <c r="E384" s="35"/>
      <c r="F384" s="35"/>
      <c r="G384" s="35"/>
      <c r="H384" s="35"/>
      <c r="I384" s="35"/>
      <c r="J384" s="35"/>
      <c r="K384" s="36"/>
      <c r="L384" s="32" t="str">
        <f aca="false">IF(B384="","",IFERROR(1/(1/SUMPRODUCT(MAX((Seguimientos!$B$5:$B$1004=B384)*Seguimientos!$A$5:$A$1004))),""))</f>
        <v/>
      </c>
      <c r="M384" s="33" t="str">
        <f aca="false">IF(B384="","",COUNTIF(Oportunidades!$B$5:$B$1004,B384))</f>
        <v/>
      </c>
      <c r="N384" s="34" t="str">
        <f aca="false">IF(B384="","",SUMIFS(Oportunidades!$E$5:$E$1004,Oportunidades!$B$5:$B$1004,B384,Oportunidades!$D$5:$D$1004,"5. Ganada"))</f>
        <v/>
      </c>
      <c r="O384" s="35"/>
    </row>
    <row r="385" customFormat="false" ht="15" hidden="false" customHeight="false" outlineLevel="0" collapsed="false">
      <c r="A385" s="29" t="str">
        <f aca="false">IF(B385="","","C-"&amp;TEXT(ROW()-4,"000"))</f>
        <v/>
      </c>
      <c r="B385" s="35"/>
      <c r="C385" s="35"/>
      <c r="D385" s="35"/>
      <c r="E385" s="35"/>
      <c r="F385" s="35"/>
      <c r="G385" s="35"/>
      <c r="H385" s="35"/>
      <c r="I385" s="35"/>
      <c r="J385" s="35"/>
      <c r="K385" s="36"/>
      <c r="L385" s="32" t="str">
        <f aca="false">IF(B385="","",IFERROR(1/(1/SUMPRODUCT(MAX((Seguimientos!$B$5:$B$1004=B385)*Seguimientos!$A$5:$A$1004))),""))</f>
        <v/>
      </c>
      <c r="M385" s="33" t="str">
        <f aca="false">IF(B385="","",COUNTIF(Oportunidades!$B$5:$B$1004,B385))</f>
        <v/>
      </c>
      <c r="N385" s="34" t="str">
        <f aca="false">IF(B385="","",SUMIFS(Oportunidades!$E$5:$E$1004,Oportunidades!$B$5:$B$1004,B385,Oportunidades!$D$5:$D$1004,"5. Ganada"))</f>
        <v/>
      </c>
      <c r="O385" s="35"/>
    </row>
    <row r="386" customFormat="false" ht="15" hidden="false" customHeight="false" outlineLevel="0" collapsed="false">
      <c r="A386" s="29" t="str">
        <f aca="false">IF(B386="","","C-"&amp;TEXT(ROW()-4,"000"))</f>
        <v/>
      </c>
      <c r="B386" s="35"/>
      <c r="C386" s="35"/>
      <c r="D386" s="35"/>
      <c r="E386" s="35"/>
      <c r="F386" s="35"/>
      <c r="G386" s="35"/>
      <c r="H386" s="35"/>
      <c r="I386" s="35"/>
      <c r="J386" s="35"/>
      <c r="K386" s="36"/>
      <c r="L386" s="32" t="str">
        <f aca="false">IF(B386="","",IFERROR(1/(1/SUMPRODUCT(MAX((Seguimientos!$B$5:$B$1004=B386)*Seguimientos!$A$5:$A$1004))),""))</f>
        <v/>
      </c>
      <c r="M386" s="33" t="str">
        <f aca="false">IF(B386="","",COUNTIF(Oportunidades!$B$5:$B$1004,B386))</f>
        <v/>
      </c>
      <c r="N386" s="34" t="str">
        <f aca="false">IF(B386="","",SUMIFS(Oportunidades!$E$5:$E$1004,Oportunidades!$B$5:$B$1004,B386,Oportunidades!$D$5:$D$1004,"5. Ganada"))</f>
        <v/>
      </c>
      <c r="O386" s="35"/>
    </row>
    <row r="387" customFormat="false" ht="15" hidden="false" customHeight="false" outlineLevel="0" collapsed="false">
      <c r="A387" s="29" t="str">
        <f aca="false">IF(B387="","","C-"&amp;TEXT(ROW()-4,"000"))</f>
        <v/>
      </c>
      <c r="B387" s="35"/>
      <c r="C387" s="35"/>
      <c r="D387" s="35"/>
      <c r="E387" s="35"/>
      <c r="F387" s="35"/>
      <c r="G387" s="35"/>
      <c r="H387" s="35"/>
      <c r="I387" s="35"/>
      <c r="J387" s="35"/>
      <c r="K387" s="36"/>
      <c r="L387" s="32" t="str">
        <f aca="false">IF(B387="","",IFERROR(1/(1/SUMPRODUCT(MAX((Seguimientos!$B$5:$B$1004=B387)*Seguimientos!$A$5:$A$1004))),""))</f>
        <v/>
      </c>
      <c r="M387" s="33" t="str">
        <f aca="false">IF(B387="","",COUNTIF(Oportunidades!$B$5:$B$1004,B387))</f>
        <v/>
      </c>
      <c r="N387" s="34" t="str">
        <f aca="false">IF(B387="","",SUMIFS(Oportunidades!$E$5:$E$1004,Oportunidades!$B$5:$B$1004,B387,Oportunidades!$D$5:$D$1004,"5. Ganada"))</f>
        <v/>
      </c>
      <c r="O387" s="35"/>
    </row>
    <row r="388" customFormat="false" ht="15" hidden="false" customHeight="false" outlineLevel="0" collapsed="false">
      <c r="A388" s="29" t="str">
        <f aca="false">IF(B388="","","C-"&amp;TEXT(ROW()-4,"000"))</f>
        <v/>
      </c>
      <c r="B388" s="35"/>
      <c r="C388" s="35"/>
      <c r="D388" s="35"/>
      <c r="E388" s="35"/>
      <c r="F388" s="35"/>
      <c r="G388" s="35"/>
      <c r="H388" s="35"/>
      <c r="I388" s="35"/>
      <c r="J388" s="35"/>
      <c r="K388" s="36"/>
      <c r="L388" s="32" t="str">
        <f aca="false">IF(B388="","",IFERROR(1/(1/SUMPRODUCT(MAX((Seguimientos!$B$5:$B$1004=B388)*Seguimientos!$A$5:$A$1004))),""))</f>
        <v/>
      </c>
      <c r="M388" s="33" t="str">
        <f aca="false">IF(B388="","",COUNTIF(Oportunidades!$B$5:$B$1004,B388))</f>
        <v/>
      </c>
      <c r="N388" s="34" t="str">
        <f aca="false">IF(B388="","",SUMIFS(Oportunidades!$E$5:$E$1004,Oportunidades!$B$5:$B$1004,B388,Oportunidades!$D$5:$D$1004,"5. Ganada"))</f>
        <v/>
      </c>
      <c r="O388" s="35"/>
    </row>
    <row r="389" customFormat="false" ht="15" hidden="false" customHeight="false" outlineLevel="0" collapsed="false">
      <c r="A389" s="29" t="str">
        <f aca="false">IF(B389="","","C-"&amp;TEXT(ROW()-4,"000"))</f>
        <v/>
      </c>
      <c r="B389" s="35"/>
      <c r="C389" s="35"/>
      <c r="D389" s="35"/>
      <c r="E389" s="35"/>
      <c r="F389" s="35"/>
      <c r="G389" s="35"/>
      <c r="H389" s="35"/>
      <c r="I389" s="35"/>
      <c r="J389" s="35"/>
      <c r="K389" s="36"/>
      <c r="L389" s="32" t="str">
        <f aca="false">IF(B389="","",IFERROR(1/(1/SUMPRODUCT(MAX((Seguimientos!$B$5:$B$1004=B389)*Seguimientos!$A$5:$A$1004))),""))</f>
        <v/>
      </c>
      <c r="M389" s="33" t="str">
        <f aca="false">IF(B389="","",COUNTIF(Oportunidades!$B$5:$B$1004,B389))</f>
        <v/>
      </c>
      <c r="N389" s="34" t="str">
        <f aca="false">IF(B389="","",SUMIFS(Oportunidades!$E$5:$E$1004,Oportunidades!$B$5:$B$1004,B389,Oportunidades!$D$5:$D$1004,"5. Ganada"))</f>
        <v/>
      </c>
      <c r="O389" s="35"/>
    </row>
    <row r="390" customFormat="false" ht="15" hidden="false" customHeight="false" outlineLevel="0" collapsed="false">
      <c r="A390" s="29" t="str">
        <f aca="false">IF(B390="","","C-"&amp;TEXT(ROW()-4,"000"))</f>
        <v/>
      </c>
      <c r="B390" s="35"/>
      <c r="C390" s="35"/>
      <c r="D390" s="35"/>
      <c r="E390" s="35"/>
      <c r="F390" s="35"/>
      <c r="G390" s="35"/>
      <c r="H390" s="35"/>
      <c r="I390" s="35"/>
      <c r="J390" s="35"/>
      <c r="K390" s="36"/>
      <c r="L390" s="32" t="str">
        <f aca="false">IF(B390="","",IFERROR(1/(1/SUMPRODUCT(MAX((Seguimientos!$B$5:$B$1004=B390)*Seguimientos!$A$5:$A$1004))),""))</f>
        <v/>
      </c>
      <c r="M390" s="33" t="str">
        <f aca="false">IF(B390="","",COUNTIF(Oportunidades!$B$5:$B$1004,B390))</f>
        <v/>
      </c>
      <c r="N390" s="34" t="str">
        <f aca="false">IF(B390="","",SUMIFS(Oportunidades!$E$5:$E$1004,Oportunidades!$B$5:$B$1004,B390,Oportunidades!$D$5:$D$1004,"5. Ganada"))</f>
        <v/>
      </c>
      <c r="O390" s="35"/>
    </row>
    <row r="391" customFormat="false" ht="15" hidden="false" customHeight="false" outlineLevel="0" collapsed="false">
      <c r="A391" s="29" t="str">
        <f aca="false">IF(B391="","","C-"&amp;TEXT(ROW()-4,"000"))</f>
        <v/>
      </c>
      <c r="B391" s="35"/>
      <c r="C391" s="35"/>
      <c r="D391" s="35"/>
      <c r="E391" s="35"/>
      <c r="F391" s="35"/>
      <c r="G391" s="35"/>
      <c r="H391" s="35"/>
      <c r="I391" s="35"/>
      <c r="J391" s="35"/>
      <c r="K391" s="36"/>
      <c r="L391" s="32" t="str">
        <f aca="false">IF(B391="","",IFERROR(1/(1/SUMPRODUCT(MAX((Seguimientos!$B$5:$B$1004=B391)*Seguimientos!$A$5:$A$1004))),""))</f>
        <v/>
      </c>
      <c r="M391" s="33" t="str">
        <f aca="false">IF(B391="","",COUNTIF(Oportunidades!$B$5:$B$1004,B391))</f>
        <v/>
      </c>
      <c r="N391" s="34" t="str">
        <f aca="false">IF(B391="","",SUMIFS(Oportunidades!$E$5:$E$1004,Oportunidades!$B$5:$B$1004,B391,Oportunidades!$D$5:$D$1004,"5. Ganada"))</f>
        <v/>
      </c>
      <c r="O391" s="35"/>
    </row>
    <row r="392" customFormat="false" ht="15" hidden="false" customHeight="false" outlineLevel="0" collapsed="false">
      <c r="A392" s="29" t="str">
        <f aca="false">IF(B392="","","C-"&amp;TEXT(ROW()-4,"000"))</f>
        <v/>
      </c>
      <c r="B392" s="35"/>
      <c r="C392" s="35"/>
      <c r="D392" s="35"/>
      <c r="E392" s="35"/>
      <c r="F392" s="35"/>
      <c r="G392" s="35"/>
      <c r="H392" s="35"/>
      <c r="I392" s="35"/>
      <c r="J392" s="35"/>
      <c r="K392" s="36"/>
      <c r="L392" s="32" t="str">
        <f aca="false">IF(B392="","",IFERROR(1/(1/SUMPRODUCT(MAX((Seguimientos!$B$5:$B$1004=B392)*Seguimientos!$A$5:$A$1004))),""))</f>
        <v/>
      </c>
      <c r="M392" s="33" t="str">
        <f aca="false">IF(B392="","",COUNTIF(Oportunidades!$B$5:$B$1004,B392))</f>
        <v/>
      </c>
      <c r="N392" s="34" t="str">
        <f aca="false">IF(B392="","",SUMIFS(Oportunidades!$E$5:$E$1004,Oportunidades!$B$5:$B$1004,B392,Oportunidades!$D$5:$D$1004,"5. Ganada"))</f>
        <v/>
      </c>
      <c r="O392" s="35"/>
    </row>
    <row r="393" customFormat="false" ht="15" hidden="false" customHeight="false" outlineLevel="0" collapsed="false">
      <c r="A393" s="29" t="str">
        <f aca="false">IF(B393="","","C-"&amp;TEXT(ROW()-4,"000"))</f>
        <v/>
      </c>
      <c r="B393" s="35"/>
      <c r="C393" s="35"/>
      <c r="D393" s="35"/>
      <c r="E393" s="35"/>
      <c r="F393" s="35"/>
      <c r="G393" s="35"/>
      <c r="H393" s="35"/>
      <c r="I393" s="35"/>
      <c r="J393" s="35"/>
      <c r="K393" s="36"/>
      <c r="L393" s="32" t="str">
        <f aca="false">IF(B393="","",IFERROR(1/(1/SUMPRODUCT(MAX((Seguimientos!$B$5:$B$1004=B393)*Seguimientos!$A$5:$A$1004))),""))</f>
        <v/>
      </c>
      <c r="M393" s="33" t="str">
        <f aca="false">IF(B393="","",COUNTIF(Oportunidades!$B$5:$B$1004,B393))</f>
        <v/>
      </c>
      <c r="N393" s="34" t="str">
        <f aca="false">IF(B393="","",SUMIFS(Oportunidades!$E$5:$E$1004,Oportunidades!$B$5:$B$1004,B393,Oportunidades!$D$5:$D$1004,"5. Ganada"))</f>
        <v/>
      </c>
      <c r="O393" s="35"/>
    </row>
    <row r="394" customFormat="false" ht="15" hidden="false" customHeight="false" outlineLevel="0" collapsed="false">
      <c r="A394" s="29" t="str">
        <f aca="false">IF(B394="","","C-"&amp;TEXT(ROW()-4,"000"))</f>
        <v/>
      </c>
      <c r="B394" s="35"/>
      <c r="C394" s="35"/>
      <c r="D394" s="35"/>
      <c r="E394" s="35"/>
      <c r="F394" s="35"/>
      <c r="G394" s="35"/>
      <c r="H394" s="35"/>
      <c r="I394" s="35"/>
      <c r="J394" s="35"/>
      <c r="K394" s="36"/>
      <c r="L394" s="32" t="str">
        <f aca="false">IF(B394="","",IFERROR(1/(1/SUMPRODUCT(MAX((Seguimientos!$B$5:$B$1004=B394)*Seguimientos!$A$5:$A$1004))),""))</f>
        <v/>
      </c>
      <c r="M394" s="33" t="str">
        <f aca="false">IF(B394="","",COUNTIF(Oportunidades!$B$5:$B$1004,B394))</f>
        <v/>
      </c>
      <c r="N394" s="34" t="str">
        <f aca="false">IF(B394="","",SUMIFS(Oportunidades!$E$5:$E$1004,Oportunidades!$B$5:$B$1004,B394,Oportunidades!$D$5:$D$1004,"5. Ganada"))</f>
        <v/>
      </c>
      <c r="O394" s="35"/>
    </row>
    <row r="395" customFormat="false" ht="15" hidden="false" customHeight="false" outlineLevel="0" collapsed="false">
      <c r="A395" s="29" t="str">
        <f aca="false">IF(B395="","","C-"&amp;TEXT(ROW()-4,"000"))</f>
        <v/>
      </c>
      <c r="B395" s="35"/>
      <c r="C395" s="35"/>
      <c r="D395" s="35"/>
      <c r="E395" s="35"/>
      <c r="F395" s="35"/>
      <c r="G395" s="35"/>
      <c r="H395" s="35"/>
      <c r="I395" s="35"/>
      <c r="J395" s="35"/>
      <c r="K395" s="36"/>
      <c r="L395" s="32" t="str">
        <f aca="false">IF(B395="","",IFERROR(1/(1/SUMPRODUCT(MAX((Seguimientos!$B$5:$B$1004=B395)*Seguimientos!$A$5:$A$1004))),""))</f>
        <v/>
      </c>
      <c r="M395" s="33" t="str">
        <f aca="false">IF(B395="","",COUNTIF(Oportunidades!$B$5:$B$1004,B395))</f>
        <v/>
      </c>
      <c r="N395" s="34" t="str">
        <f aca="false">IF(B395="","",SUMIFS(Oportunidades!$E$5:$E$1004,Oportunidades!$B$5:$B$1004,B395,Oportunidades!$D$5:$D$1004,"5. Ganada"))</f>
        <v/>
      </c>
      <c r="O395" s="35"/>
    </row>
    <row r="396" customFormat="false" ht="15" hidden="false" customHeight="false" outlineLevel="0" collapsed="false">
      <c r="A396" s="29" t="str">
        <f aca="false">IF(B396="","","C-"&amp;TEXT(ROW()-4,"000"))</f>
        <v/>
      </c>
      <c r="B396" s="35"/>
      <c r="C396" s="35"/>
      <c r="D396" s="35"/>
      <c r="E396" s="35"/>
      <c r="F396" s="35"/>
      <c r="G396" s="35"/>
      <c r="H396" s="35"/>
      <c r="I396" s="35"/>
      <c r="J396" s="35"/>
      <c r="K396" s="36"/>
      <c r="L396" s="32" t="str">
        <f aca="false">IF(B396="","",IFERROR(1/(1/SUMPRODUCT(MAX((Seguimientos!$B$5:$B$1004=B396)*Seguimientos!$A$5:$A$1004))),""))</f>
        <v/>
      </c>
      <c r="M396" s="33" t="str">
        <f aca="false">IF(B396="","",COUNTIF(Oportunidades!$B$5:$B$1004,B396))</f>
        <v/>
      </c>
      <c r="N396" s="34" t="str">
        <f aca="false">IF(B396="","",SUMIFS(Oportunidades!$E$5:$E$1004,Oportunidades!$B$5:$B$1004,B396,Oportunidades!$D$5:$D$1004,"5. Ganada"))</f>
        <v/>
      </c>
      <c r="O396" s="35"/>
    </row>
    <row r="397" customFormat="false" ht="15" hidden="false" customHeight="false" outlineLevel="0" collapsed="false">
      <c r="A397" s="29" t="str">
        <f aca="false">IF(B397="","","C-"&amp;TEXT(ROW()-4,"000"))</f>
        <v/>
      </c>
      <c r="B397" s="35"/>
      <c r="C397" s="35"/>
      <c r="D397" s="35"/>
      <c r="E397" s="35"/>
      <c r="F397" s="35"/>
      <c r="G397" s="35"/>
      <c r="H397" s="35"/>
      <c r="I397" s="35"/>
      <c r="J397" s="35"/>
      <c r="K397" s="36"/>
      <c r="L397" s="32" t="str">
        <f aca="false">IF(B397="","",IFERROR(1/(1/SUMPRODUCT(MAX((Seguimientos!$B$5:$B$1004=B397)*Seguimientos!$A$5:$A$1004))),""))</f>
        <v/>
      </c>
      <c r="M397" s="33" t="str">
        <f aca="false">IF(B397="","",COUNTIF(Oportunidades!$B$5:$B$1004,B397))</f>
        <v/>
      </c>
      <c r="N397" s="34" t="str">
        <f aca="false">IF(B397="","",SUMIFS(Oportunidades!$E$5:$E$1004,Oportunidades!$B$5:$B$1004,B397,Oportunidades!$D$5:$D$1004,"5. Ganada"))</f>
        <v/>
      </c>
      <c r="O397" s="35"/>
    </row>
    <row r="398" customFormat="false" ht="15" hidden="false" customHeight="false" outlineLevel="0" collapsed="false">
      <c r="A398" s="29" t="str">
        <f aca="false">IF(B398="","","C-"&amp;TEXT(ROW()-4,"000"))</f>
        <v/>
      </c>
      <c r="B398" s="35"/>
      <c r="C398" s="35"/>
      <c r="D398" s="35"/>
      <c r="E398" s="35"/>
      <c r="F398" s="35"/>
      <c r="G398" s="35"/>
      <c r="H398" s="35"/>
      <c r="I398" s="35"/>
      <c r="J398" s="35"/>
      <c r="K398" s="36"/>
      <c r="L398" s="32" t="str">
        <f aca="false">IF(B398="","",IFERROR(1/(1/SUMPRODUCT(MAX((Seguimientos!$B$5:$B$1004=B398)*Seguimientos!$A$5:$A$1004))),""))</f>
        <v/>
      </c>
      <c r="M398" s="33" t="str">
        <f aca="false">IF(B398="","",COUNTIF(Oportunidades!$B$5:$B$1004,B398))</f>
        <v/>
      </c>
      <c r="N398" s="34" t="str">
        <f aca="false">IF(B398="","",SUMIFS(Oportunidades!$E$5:$E$1004,Oportunidades!$B$5:$B$1004,B398,Oportunidades!$D$5:$D$1004,"5. Ganada"))</f>
        <v/>
      </c>
      <c r="O398" s="35"/>
    </row>
    <row r="399" customFormat="false" ht="15" hidden="false" customHeight="false" outlineLevel="0" collapsed="false">
      <c r="A399" s="29" t="str">
        <f aca="false">IF(B399="","","C-"&amp;TEXT(ROW()-4,"000"))</f>
        <v/>
      </c>
      <c r="B399" s="35"/>
      <c r="C399" s="35"/>
      <c r="D399" s="35"/>
      <c r="E399" s="35"/>
      <c r="F399" s="35"/>
      <c r="G399" s="35"/>
      <c r="H399" s="35"/>
      <c r="I399" s="35"/>
      <c r="J399" s="35"/>
      <c r="K399" s="36"/>
      <c r="L399" s="32" t="str">
        <f aca="false">IF(B399="","",IFERROR(1/(1/SUMPRODUCT(MAX((Seguimientos!$B$5:$B$1004=B399)*Seguimientos!$A$5:$A$1004))),""))</f>
        <v/>
      </c>
      <c r="M399" s="33" t="str">
        <f aca="false">IF(B399="","",COUNTIF(Oportunidades!$B$5:$B$1004,B399))</f>
        <v/>
      </c>
      <c r="N399" s="34" t="str">
        <f aca="false">IF(B399="","",SUMIFS(Oportunidades!$E$5:$E$1004,Oportunidades!$B$5:$B$1004,B399,Oportunidades!$D$5:$D$1004,"5. Ganada"))</f>
        <v/>
      </c>
      <c r="O399" s="35"/>
    </row>
    <row r="400" customFormat="false" ht="15" hidden="false" customHeight="false" outlineLevel="0" collapsed="false">
      <c r="A400" s="29" t="str">
        <f aca="false">IF(B400="","","C-"&amp;TEXT(ROW()-4,"000"))</f>
        <v/>
      </c>
      <c r="B400" s="35"/>
      <c r="C400" s="35"/>
      <c r="D400" s="35"/>
      <c r="E400" s="35"/>
      <c r="F400" s="35"/>
      <c r="G400" s="35"/>
      <c r="H400" s="35"/>
      <c r="I400" s="35"/>
      <c r="J400" s="35"/>
      <c r="K400" s="36"/>
      <c r="L400" s="32" t="str">
        <f aca="false">IF(B400="","",IFERROR(1/(1/SUMPRODUCT(MAX((Seguimientos!$B$5:$B$1004=B400)*Seguimientos!$A$5:$A$1004))),""))</f>
        <v/>
      </c>
      <c r="M400" s="33" t="str">
        <f aca="false">IF(B400="","",COUNTIF(Oportunidades!$B$5:$B$1004,B400))</f>
        <v/>
      </c>
      <c r="N400" s="34" t="str">
        <f aca="false">IF(B400="","",SUMIFS(Oportunidades!$E$5:$E$1004,Oportunidades!$B$5:$B$1004,B400,Oportunidades!$D$5:$D$1004,"5. Ganada"))</f>
        <v/>
      </c>
      <c r="O400" s="35"/>
    </row>
    <row r="401" customFormat="false" ht="15" hidden="false" customHeight="false" outlineLevel="0" collapsed="false">
      <c r="A401" s="29" t="str">
        <f aca="false">IF(B401="","","C-"&amp;TEXT(ROW()-4,"000"))</f>
        <v/>
      </c>
      <c r="B401" s="35"/>
      <c r="C401" s="35"/>
      <c r="D401" s="35"/>
      <c r="E401" s="35"/>
      <c r="F401" s="35"/>
      <c r="G401" s="35"/>
      <c r="H401" s="35"/>
      <c r="I401" s="35"/>
      <c r="J401" s="35"/>
      <c r="K401" s="36"/>
      <c r="L401" s="32" t="str">
        <f aca="false">IF(B401="","",IFERROR(1/(1/SUMPRODUCT(MAX((Seguimientos!$B$5:$B$1004=B401)*Seguimientos!$A$5:$A$1004))),""))</f>
        <v/>
      </c>
      <c r="M401" s="33" t="str">
        <f aca="false">IF(B401="","",COUNTIF(Oportunidades!$B$5:$B$1004,B401))</f>
        <v/>
      </c>
      <c r="N401" s="34" t="str">
        <f aca="false">IF(B401="","",SUMIFS(Oportunidades!$E$5:$E$1004,Oportunidades!$B$5:$B$1004,B401,Oportunidades!$D$5:$D$1004,"5. Ganada"))</f>
        <v/>
      </c>
      <c r="O401" s="35"/>
    </row>
    <row r="402" customFormat="false" ht="15" hidden="false" customHeight="false" outlineLevel="0" collapsed="false">
      <c r="A402" s="29" t="str">
        <f aca="false">IF(B402="","","C-"&amp;TEXT(ROW()-4,"000"))</f>
        <v/>
      </c>
      <c r="B402" s="35"/>
      <c r="C402" s="35"/>
      <c r="D402" s="35"/>
      <c r="E402" s="35"/>
      <c r="F402" s="35"/>
      <c r="G402" s="35"/>
      <c r="H402" s="35"/>
      <c r="I402" s="35"/>
      <c r="J402" s="35"/>
      <c r="K402" s="36"/>
      <c r="L402" s="32" t="str">
        <f aca="false">IF(B402="","",IFERROR(1/(1/SUMPRODUCT(MAX((Seguimientos!$B$5:$B$1004=B402)*Seguimientos!$A$5:$A$1004))),""))</f>
        <v/>
      </c>
      <c r="M402" s="33" t="str">
        <f aca="false">IF(B402="","",COUNTIF(Oportunidades!$B$5:$B$1004,B402))</f>
        <v/>
      </c>
      <c r="N402" s="34" t="str">
        <f aca="false">IF(B402="","",SUMIFS(Oportunidades!$E$5:$E$1004,Oportunidades!$B$5:$B$1004,B402,Oportunidades!$D$5:$D$1004,"5. Ganada"))</f>
        <v/>
      </c>
      <c r="O402" s="35"/>
    </row>
    <row r="403" customFormat="false" ht="15" hidden="false" customHeight="false" outlineLevel="0" collapsed="false">
      <c r="A403" s="29" t="str">
        <f aca="false">IF(B403="","","C-"&amp;TEXT(ROW()-4,"000"))</f>
        <v/>
      </c>
      <c r="B403" s="35"/>
      <c r="C403" s="35"/>
      <c r="D403" s="35"/>
      <c r="E403" s="35"/>
      <c r="F403" s="35"/>
      <c r="G403" s="35"/>
      <c r="H403" s="35"/>
      <c r="I403" s="35"/>
      <c r="J403" s="35"/>
      <c r="K403" s="36"/>
      <c r="L403" s="32" t="str">
        <f aca="false">IF(B403="","",IFERROR(1/(1/SUMPRODUCT(MAX((Seguimientos!$B$5:$B$1004=B403)*Seguimientos!$A$5:$A$1004))),""))</f>
        <v/>
      </c>
      <c r="M403" s="33" t="str">
        <f aca="false">IF(B403="","",COUNTIF(Oportunidades!$B$5:$B$1004,B403))</f>
        <v/>
      </c>
      <c r="N403" s="34" t="str">
        <f aca="false">IF(B403="","",SUMIFS(Oportunidades!$E$5:$E$1004,Oportunidades!$B$5:$B$1004,B403,Oportunidades!$D$5:$D$1004,"5. Ganada"))</f>
        <v/>
      </c>
      <c r="O403" s="35"/>
    </row>
    <row r="404" customFormat="false" ht="15" hidden="false" customHeight="false" outlineLevel="0" collapsed="false">
      <c r="A404" s="29" t="str">
        <f aca="false">IF(B404="","","C-"&amp;TEXT(ROW()-4,"000"))</f>
        <v/>
      </c>
      <c r="B404" s="35"/>
      <c r="C404" s="35"/>
      <c r="D404" s="35"/>
      <c r="E404" s="35"/>
      <c r="F404" s="35"/>
      <c r="G404" s="35"/>
      <c r="H404" s="35"/>
      <c r="I404" s="35"/>
      <c r="J404" s="35"/>
      <c r="K404" s="36"/>
      <c r="L404" s="32" t="str">
        <f aca="false">IF(B404="","",IFERROR(1/(1/SUMPRODUCT(MAX((Seguimientos!$B$5:$B$1004=B404)*Seguimientos!$A$5:$A$1004))),""))</f>
        <v/>
      </c>
      <c r="M404" s="33" t="str">
        <f aca="false">IF(B404="","",COUNTIF(Oportunidades!$B$5:$B$1004,B404))</f>
        <v/>
      </c>
      <c r="N404" s="34" t="str">
        <f aca="false">IF(B404="","",SUMIFS(Oportunidades!$E$5:$E$1004,Oportunidades!$B$5:$B$1004,B404,Oportunidades!$D$5:$D$1004,"5. Ganada"))</f>
        <v/>
      </c>
      <c r="O404" s="35"/>
    </row>
    <row r="405" customFormat="false" ht="15" hidden="false" customHeight="false" outlineLevel="0" collapsed="false">
      <c r="A405" s="29" t="str">
        <f aca="false">IF(B405="","","C-"&amp;TEXT(ROW()-4,"000"))</f>
        <v/>
      </c>
      <c r="B405" s="35"/>
      <c r="C405" s="35"/>
      <c r="D405" s="35"/>
      <c r="E405" s="35"/>
      <c r="F405" s="35"/>
      <c r="G405" s="35"/>
      <c r="H405" s="35"/>
      <c r="I405" s="35"/>
      <c r="J405" s="35"/>
      <c r="K405" s="36"/>
      <c r="L405" s="32" t="str">
        <f aca="false">IF(B405="","",IFERROR(1/(1/SUMPRODUCT(MAX((Seguimientos!$B$5:$B$1004=B405)*Seguimientos!$A$5:$A$1004))),""))</f>
        <v/>
      </c>
      <c r="M405" s="33" t="str">
        <f aca="false">IF(B405="","",COUNTIF(Oportunidades!$B$5:$B$1004,B405))</f>
        <v/>
      </c>
      <c r="N405" s="34" t="str">
        <f aca="false">IF(B405="","",SUMIFS(Oportunidades!$E$5:$E$1004,Oportunidades!$B$5:$B$1004,B405,Oportunidades!$D$5:$D$1004,"5. Ganada"))</f>
        <v/>
      </c>
      <c r="O405" s="35"/>
    </row>
    <row r="406" customFormat="false" ht="15" hidden="false" customHeight="false" outlineLevel="0" collapsed="false">
      <c r="A406" s="29" t="str">
        <f aca="false">IF(B406="","","C-"&amp;TEXT(ROW()-4,"000"))</f>
        <v/>
      </c>
      <c r="B406" s="35"/>
      <c r="C406" s="35"/>
      <c r="D406" s="35"/>
      <c r="E406" s="35"/>
      <c r="F406" s="35"/>
      <c r="G406" s="35"/>
      <c r="H406" s="35"/>
      <c r="I406" s="35"/>
      <c r="J406" s="35"/>
      <c r="K406" s="36"/>
      <c r="L406" s="32" t="str">
        <f aca="false">IF(B406="","",IFERROR(1/(1/SUMPRODUCT(MAX((Seguimientos!$B$5:$B$1004=B406)*Seguimientos!$A$5:$A$1004))),""))</f>
        <v/>
      </c>
      <c r="M406" s="33" t="str">
        <f aca="false">IF(B406="","",COUNTIF(Oportunidades!$B$5:$B$1004,B406))</f>
        <v/>
      </c>
      <c r="N406" s="34" t="str">
        <f aca="false">IF(B406="","",SUMIFS(Oportunidades!$E$5:$E$1004,Oportunidades!$B$5:$B$1004,B406,Oportunidades!$D$5:$D$1004,"5. Ganada"))</f>
        <v/>
      </c>
      <c r="O406" s="35"/>
    </row>
    <row r="407" customFormat="false" ht="15" hidden="false" customHeight="false" outlineLevel="0" collapsed="false">
      <c r="A407" s="29" t="str">
        <f aca="false">IF(B407="","","C-"&amp;TEXT(ROW()-4,"000"))</f>
        <v/>
      </c>
      <c r="B407" s="35"/>
      <c r="C407" s="35"/>
      <c r="D407" s="35"/>
      <c r="E407" s="35"/>
      <c r="F407" s="35"/>
      <c r="G407" s="35"/>
      <c r="H407" s="35"/>
      <c r="I407" s="35"/>
      <c r="J407" s="35"/>
      <c r="K407" s="36"/>
      <c r="L407" s="32" t="str">
        <f aca="false">IF(B407="","",IFERROR(1/(1/SUMPRODUCT(MAX((Seguimientos!$B$5:$B$1004=B407)*Seguimientos!$A$5:$A$1004))),""))</f>
        <v/>
      </c>
      <c r="M407" s="33" t="str">
        <f aca="false">IF(B407="","",COUNTIF(Oportunidades!$B$5:$B$1004,B407))</f>
        <v/>
      </c>
      <c r="N407" s="34" t="str">
        <f aca="false">IF(B407="","",SUMIFS(Oportunidades!$E$5:$E$1004,Oportunidades!$B$5:$B$1004,B407,Oportunidades!$D$5:$D$1004,"5. Ganada"))</f>
        <v/>
      </c>
      <c r="O407" s="35"/>
    </row>
    <row r="408" customFormat="false" ht="15" hidden="false" customHeight="false" outlineLevel="0" collapsed="false">
      <c r="A408" s="29" t="str">
        <f aca="false">IF(B408="","","C-"&amp;TEXT(ROW()-4,"000"))</f>
        <v/>
      </c>
      <c r="B408" s="35"/>
      <c r="C408" s="35"/>
      <c r="D408" s="35"/>
      <c r="E408" s="35"/>
      <c r="F408" s="35"/>
      <c r="G408" s="35"/>
      <c r="H408" s="35"/>
      <c r="I408" s="35"/>
      <c r="J408" s="35"/>
      <c r="K408" s="36"/>
      <c r="L408" s="32" t="str">
        <f aca="false">IF(B408="","",IFERROR(1/(1/SUMPRODUCT(MAX((Seguimientos!$B$5:$B$1004=B408)*Seguimientos!$A$5:$A$1004))),""))</f>
        <v/>
      </c>
      <c r="M408" s="33" t="str">
        <f aca="false">IF(B408="","",COUNTIF(Oportunidades!$B$5:$B$1004,B408))</f>
        <v/>
      </c>
      <c r="N408" s="34" t="str">
        <f aca="false">IF(B408="","",SUMIFS(Oportunidades!$E$5:$E$1004,Oportunidades!$B$5:$B$1004,B408,Oportunidades!$D$5:$D$1004,"5. Ganada"))</f>
        <v/>
      </c>
      <c r="O408" s="35"/>
    </row>
    <row r="409" customFormat="false" ht="15" hidden="false" customHeight="false" outlineLevel="0" collapsed="false">
      <c r="A409" s="29" t="str">
        <f aca="false">IF(B409="","","C-"&amp;TEXT(ROW()-4,"000"))</f>
        <v/>
      </c>
      <c r="B409" s="35"/>
      <c r="C409" s="35"/>
      <c r="D409" s="35"/>
      <c r="E409" s="35"/>
      <c r="F409" s="35"/>
      <c r="G409" s="35"/>
      <c r="H409" s="35"/>
      <c r="I409" s="35"/>
      <c r="J409" s="35"/>
      <c r="K409" s="36"/>
      <c r="L409" s="32" t="str">
        <f aca="false">IF(B409="","",IFERROR(1/(1/SUMPRODUCT(MAX((Seguimientos!$B$5:$B$1004=B409)*Seguimientos!$A$5:$A$1004))),""))</f>
        <v/>
      </c>
      <c r="M409" s="33" t="str">
        <f aca="false">IF(B409="","",COUNTIF(Oportunidades!$B$5:$B$1004,B409))</f>
        <v/>
      </c>
      <c r="N409" s="34" t="str">
        <f aca="false">IF(B409="","",SUMIFS(Oportunidades!$E$5:$E$1004,Oportunidades!$B$5:$B$1004,B409,Oportunidades!$D$5:$D$1004,"5. Ganada"))</f>
        <v/>
      </c>
      <c r="O409" s="35"/>
    </row>
    <row r="410" customFormat="false" ht="15" hidden="false" customHeight="false" outlineLevel="0" collapsed="false">
      <c r="A410" s="29" t="str">
        <f aca="false">IF(B410="","","C-"&amp;TEXT(ROW()-4,"000"))</f>
        <v/>
      </c>
      <c r="B410" s="35"/>
      <c r="C410" s="35"/>
      <c r="D410" s="35"/>
      <c r="E410" s="35"/>
      <c r="F410" s="35"/>
      <c r="G410" s="35"/>
      <c r="H410" s="35"/>
      <c r="I410" s="35"/>
      <c r="J410" s="35"/>
      <c r="K410" s="36"/>
      <c r="L410" s="32" t="str">
        <f aca="false">IF(B410="","",IFERROR(1/(1/SUMPRODUCT(MAX((Seguimientos!$B$5:$B$1004=B410)*Seguimientos!$A$5:$A$1004))),""))</f>
        <v/>
      </c>
      <c r="M410" s="33" t="str">
        <f aca="false">IF(B410="","",COUNTIF(Oportunidades!$B$5:$B$1004,B410))</f>
        <v/>
      </c>
      <c r="N410" s="34" t="str">
        <f aca="false">IF(B410="","",SUMIFS(Oportunidades!$E$5:$E$1004,Oportunidades!$B$5:$B$1004,B410,Oportunidades!$D$5:$D$1004,"5. Ganada"))</f>
        <v/>
      </c>
      <c r="O410" s="35"/>
    </row>
    <row r="411" customFormat="false" ht="15" hidden="false" customHeight="false" outlineLevel="0" collapsed="false">
      <c r="A411" s="29" t="str">
        <f aca="false">IF(B411="","","C-"&amp;TEXT(ROW()-4,"000"))</f>
        <v/>
      </c>
      <c r="B411" s="35"/>
      <c r="C411" s="35"/>
      <c r="D411" s="35"/>
      <c r="E411" s="35"/>
      <c r="F411" s="35"/>
      <c r="G411" s="35"/>
      <c r="H411" s="35"/>
      <c r="I411" s="35"/>
      <c r="J411" s="35"/>
      <c r="K411" s="36"/>
      <c r="L411" s="32" t="str">
        <f aca="false">IF(B411="","",IFERROR(1/(1/SUMPRODUCT(MAX((Seguimientos!$B$5:$B$1004=B411)*Seguimientos!$A$5:$A$1004))),""))</f>
        <v/>
      </c>
      <c r="M411" s="33" t="str">
        <f aca="false">IF(B411="","",COUNTIF(Oportunidades!$B$5:$B$1004,B411))</f>
        <v/>
      </c>
      <c r="N411" s="34" t="str">
        <f aca="false">IF(B411="","",SUMIFS(Oportunidades!$E$5:$E$1004,Oportunidades!$B$5:$B$1004,B411,Oportunidades!$D$5:$D$1004,"5. Ganada"))</f>
        <v/>
      </c>
      <c r="O411" s="35"/>
    </row>
    <row r="412" customFormat="false" ht="15" hidden="false" customHeight="false" outlineLevel="0" collapsed="false">
      <c r="A412" s="29" t="str">
        <f aca="false">IF(B412="","","C-"&amp;TEXT(ROW()-4,"000"))</f>
        <v/>
      </c>
      <c r="B412" s="35"/>
      <c r="C412" s="35"/>
      <c r="D412" s="35"/>
      <c r="E412" s="35"/>
      <c r="F412" s="35"/>
      <c r="G412" s="35"/>
      <c r="H412" s="35"/>
      <c r="I412" s="35"/>
      <c r="J412" s="35"/>
      <c r="K412" s="36"/>
      <c r="L412" s="32" t="str">
        <f aca="false">IF(B412="","",IFERROR(1/(1/SUMPRODUCT(MAX((Seguimientos!$B$5:$B$1004=B412)*Seguimientos!$A$5:$A$1004))),""))</f>
        <v/>
      </c>
      <c r="M412" s="33" t="str">
        <f aca="false">IF(B412="","",COUNTIF(Oportunidades!$B$5:$B$1004,B412))</f>
        <v/>
      </c>
      <c r="N412" s="34" t="str">
        <f aca="false">IF(B412="","",SUMIFS(Oportunidades!$E$5:$E$1004,Oportunidades!$B$5:$B$1004,B412,Oportunidades!$D$5:$D$1004,"5. Ganada"))</f>
        <v/>
      </c>
      <c r="O412" s="35"/>
    </row>
    <row r="413" customFormat="false" ht="15" hidden="false" customHeight="false" outlineLevel="0" collapsed="false">
      <c r="A413" s="29" t="str">
        <f aca="false">IF(B413="","","C-"&amp;TEXT(ROW()-4,"000"))</f>
        <v/>
      </c>
      <c r="B413" s="35"/>
      <c r="C413" s="35"/>
      <c r="D413" s="35"/>
      <c r="E413" s="35"/>
      <c r="F413" s="35"/>
      <c r="G413" s="35"/>
      <c r="H413" s="35"/>
      <c r="I413" s="35"/>
      <c r="J413" s="35"/>
      <c r="K413" s="36"/>
      <c r="L413" s="32" t="str">
        <f aca="false">IF(B413="","",IFERROR(1/(1/SUMPRODUCT(MAX((Seguimientos!$B$5:$B$1004=B413)*Seguimientos!$A$5:$A$1004))),""))</f>
        <v/>
      </c>
      <c r="M413" s="33" t="str">
        <f aca="false">IF(B413="","",COUNTIF(Oportunidades!$B$5:$B$1004,B413))</f>
        <v/>
      </c>
      <c r="N413" s="34" t="str">
        <f aca="false">IF(B413="","",SUMIFS(Oportunidades!$E$5:$E$1004,Oportunidades!$B$5:$B$1004,B413,Oportunidades!$D$5:$D$1004,"5. Ganada"))</f>
        <v/>
      </c>
      <c r="O413" s="35"/>
    </row>
    <row r="414" customFormat="false" ht="15" hidden="false" customHeight="false" outlineLevel="0" collapsed="false">
      <c r="A414" s="29" t="str">
        <f aca="false">IF(B414="","","C-"&amp;TEXT(ROW()-4,"000"))</f>
        <v/>
      </c>
      <c r="B414" s="35"/>
      <c r="C414" s="35"/>
      <c r="D414" s="35"/>
      <c r="E414" s="35"/>
      <c r="F414" s="35"/>
      <c r="G414" s="35"/>
      <c r="H414" s="35"/>
      <c r="I414" s="35"/>
      <c r="J414" s="35"/>
      <c r="K414" s="36"/>
      <c r="L414" s="32" t="str">
        <f aca="false">IF(B414="","",IFERROR(1/(1/SUMPRODUCT(MAX((Seguimientos!$B$5:$B$1004=B414)*Seguimientos!$A$5:$A$1004))),""))</f>
        <v/>
      </c>
      <c r="M414" s="33" t="str">
        <f aca="false">IF(B414="","",COUNTIF(Oportunidades!$B$5:$B$1004,B414))</f>
        <v/>
      </c>
      <c r="N414" s="34" t="str">
        <f aca="false">IF(B414="","",SUMIFS(Oportunidades!$E$5:$E$1004,Oportunidades!$B$5:$B$1004,B414,Oportunidades!$D$5:$D$1004,"5. Ganada"))</f>
        <v/>
      </c>
      <c r="O414" s="35"/>
    </row>
    <row r="415" customFormat="false" ht="15" hidden="false" customHeight="false" outlineLevel="0" collapsed="false">
      <c r="A415" s="29" t="str">
        <f aca="false">IF(B415="","","C-"&amp;TEXT(ROW()-4,"000"))</f>
        <v/>
      </c>
      <c r="B415" s="35"/>
      <c r="C415" s="35"/>
      <c r="D415" s="35"/>
      <c r="E415" s="35"/>
      <c r="F415" s="35"/>
      <c r="G415" s="35"/>
      <c r="H415" s="35"/>
      <c r="I415" s="35"/>
      <c r="J415" s="35"/>
      <c r="K415" s="36"/>
      <c r="L415" s="32" t="str">
        <f aca="false">IF(B415="","",IFERROR(1/(1/SUMPRODUCT(MAX((Seguimientos!$B$5:$B$1004=B415)*Seguimientos!$A$5:$A$1004))),""))</f>
        <v/>
      </c>
      <c r="M415" s="33" t="str">
        <f aca="false">IF(B415="","",COUNTIF(Oportunidades!$B$5:$B$1004,B415))</f>
        <v/>
      </c>
      <c r="N415" s="34" t="str">
        <f aca="false">IF(B415="","",SUMIFS(Oportunidades!$E$5:$E$1004,Oportunidades!$B$5:$B$1004,B415,Oportunidades!$D$5:$D$1004,"5. Ganada"))</f>
        <v/>
      </c>
      <c r="O415" s="35"/>
    </row>
    <row r="416" customFormat="false" ht="15" hidden="false" customHeight="false" outlineLevel="0" collapsed="false">
      <c r="A416" s="29" t="str">
        <f aca="false">IF(B416="","","C-"&amp;TEXT(ROW()-4,"000"))</f>
        <v/>
      </c>
      <c r="B416" s="35"/>
      <c r="C416" s="35"/>
      <c r="D416" s="35"/>
      <c r="E416" s="35"/>
      <c r="F416" s="35"/>
      <c r="G416" s="35"/>
      <c r="H416" s="35"/>
      <c r="I416" s="35"/>
      <c r="J416" s="35"/>
      <c r="K416" s="36"/>
      <c r="L416" s="32" t="str">
        <f aca="false">IF(B416="","",IFERROR(1/(1/SUMPRODUCT(MAX((Seguimientos!$B$5:$B$1004=B416)*Seguimientos!$A$5:$A$1004))),""))</f>
        <v/>
      </c>
      <c r="M416" s="33" t="str">
        <f aca="false">IF(B416="","",COUNTIF(Oportunidades!$B$5:$B$1004,B416))</f>
        <v/>
      </c>
      <c r="N416" s="34" t="str">
        <f aca="false">IF(B416="","",SUMIFS(Oportunidades!$E$5:$E$1004,Oportunidades!$B$5:$B$1004,B416,Oportunidades!$D$5:$D$1004,"5. Ganada"))</f>
        <v/>
      </c>
      <c r="O416" s="35"/>
    </row>
    <row r="417" customFormat="false" ht="15" hidden="false" customHeight="false" outlineLevel="0" collapsed="false">
      <c r="A417" s="29" t="str">
        <f aca="false">IF(B417="","","C-"&amp;TEXT(ROW()-4,"000"))</f>
        <v/>
      </c>
      <c r="B417" s="35"/>
      <c r="C417" s="35"/>
      <c r="D417" s="35"/>
      <c r="E417" s="35"/>
      <c r="F417" s="35"/>
      <c r="G417" s="35"/>
      <c r="H417" s="35"/>
      <c r="I417" s="35"/>
      <c r="J417" s="35"/>
      <c r="K417" s="36"/>
      <c r="L417" s="32" t="str">
        <f aca="false">IF(B417="","",IFERROR(1/(1/SUMPRODUCT(MAX((Seguimientos!$B$5:$B$1004=B417)*Seguimientos!$A$5:$A$1004))),""))</f>
        <v/>
      </c>
      <c r="M417" s="33" t="str">
        <f aca="false">IF(B417="","",COUNTIF(Oportunidades!$B$5:$B$1004,B417))</f>
        <v/>
      </c>
      <c r="N417" s="34" t="str">
        <f aca="false">IF(B417="","",SUMIFS(Oportunidades!$E$5:$E$1004,Oportunidades!$B$5:$B$1004,B417,Oportunidades!$D$5:$D$1004,"5. Ganada"))</f>
        <v/>
      </c>
      <c r="O417" s="35"/>
    </row>
    <row r="418" customFormat="false" ht="15" hidden="false" customHeight="false" outlineLevel="0" collapsed="false">
      <c r="A418" s="29" t="str">
        <f aca="false">IF(B418="","","C-"&amp;TEXT(ROW()-4,"000"))</f>
        <v/>
      </c>
      <c r="B418" s="35"/>
      <c r="C418" s="35"/>
      <c r="D418" s="35"/>
      <c r="E418" s="35"/>
      <c r="F418" s="35"/>
      <c r="G418" s="35"/>
      <c r="H418" s="35"/>
      <c r="I418" s="35"/>
      <c r="J418" s="35"/>
      <c r="K418" s="36"/>
      <c r="L418" s="32" t="str">
        <f aca="false">IF(B418="","",IFERROR(1/(1/SUMPRODUCT(MAX((Seguimientos!$B$5:$B$1004=B418)*Seguimientos!$A$5:$A$1004))),""))</f>
        <v/>
      </c>
      <c r="M418" s="33" t="str">
        <f aca="false">IF(B418="","",COUNTIF(Oportunidades!$B$5:$B$1004,B418))</f>
        <v/>
      </c>
      <c r="N418" s="34" t="str">
        <f aca="false">IF(B418="","",SUMIFS(Oportunidades!$E$5:$E$1004,Oportunidades!$B$5:$B$1004,B418,Oportunidades!$D$5:$D$1004,"5. Ganada"))</f>
        <v/>
      </c>
      <c r="O418" s="35"/>
    </row>
    <row r="419" customFormat="false" ht="15" hidden="false" customHeight="false" outlineLevel="0" collapsed="false">
      <c r="A419" s="29" t="str">
        <f aca="false">IF(B419="","","C-"&amp;TEXT(ROW()-4,"000"))</f>
        <v/>
      </c>
      <c r="B419" s="35"/>
      <c r="C419" s="35"/>
      <c r="D419" s="35"/>
      <c r="E419" s="35"/>
      <c r="F419" s="35"/>
      <c r="G419" s="35"/>
      <c r="H419" s="35"/>
      <c r="I419" s="35"/>
      <c r="J419" s="35"/>
      <c r="K419" s="36"/>
      <c r="L419" s="32" t="str">
        <f aca="false">IF(B419="","",IFERROR(1/(1/SUMPRODUCT(MAX((Seguimientos!$B$5:$B$1004=B419)*Seguimientos!$A$5:$A$1004))),""))</f>
        <v/>
      </c>
      <c r="M419" s="33" t="str">
        <f aca="false">IF(B419="","",COUNTIF(Oportunidades!$B$5:$B$1004,B419))</f>
        <v/>
      </c>
      <c r="N419" s="34" t="str">
        <f aca="false">IF(B419="","",SUMIFS(Oportunidades!$E$5:$E$1004,Oportunidades!$B$5:$B$1004,B419,Oportunidades!$D$5:$D$1004,"5. Ganada"))</f>
        <v/>
      </c>
      <c r="O419" s="35"/>
    </row>
    <row r="420" customFormat="false" ht="15" hidden="false" customHeight="false" outlineLevel="0" collapsed="false">
      <c r="A420" s="29" t="str">
        <f aca="false">IF(B420="","","C-"&amp;TEXT(ROW()-4,"000"))</f>
        <v/>
      </c>
      <c r="B420" s="35"/>
      <c r="C420" s="35"/>
      <c r="D420" s="35"/>
      <c r="E420" s="35"/>
      <c r="F420" s="35"/>
      <c r="G420" s="35"/>
      <c r="H420" s="35"/>
      <c r="I420" s="35"/>
      <c r="J420" s="35"/>
      <c r="K420" s="36"/>
      <c r="L420" s="32" t="str">
        <f aca="false">IF(B420="","",IFERROR(1/(1/SUMPRODUCT(MAX((Seguimientos!$B$5:$B$1004=B420)*Seguimientos!$A$5:$A$1004))),""))</f>
        <v/>
      </c>
      <c r="M420" s="33" t="str">
        <f aca="false">IF(B420="","",COUNTIF(Oportunidades!$B$5:$B$1004,B420))</f>
        <v/>
      </c>
      <c r="N420" s="34" t="str">
        <f aca="false">IF(B420="","",SUMIFS(Oportunidades!$E$5:$E$1004,Oportunidades!$B$5:$B$1004,B420,Oportunidades!$D$5:$D$1004,"5. Ganada"))</f>
        <v/>
      </c>
      <c r="O420" s="35"/>
    </row>
    <row r="421" customFormat="false" ht="15" hidden="false" customHeight="false" outlineLevel="0" collapsed="false">
      <c r="A421" s="29" t="str">
        <f aca="false">IF(B421="","","C-"&amp;TEXT(ROW()-4,"000"))</f>
        <v/>
      </c>
      <c r="B421" s="35"/>
      <c r="C421" s="35"/>
      <c r="D421" s="35"/>
      <c r="E421" s="35"/>
      <c r="F421" s="35"/>
      <c r="G421" s="35"/>
      <c r="H421" s="35"/>
      <c r="I421" s="35"/>
      <c r="J421" s="35"/>
      <c r="K421" s="36"/>
      <c r="L421" s="32" t="str">
        <f aca="false">IF(B421="","",IFERROR(1/(1/SUMPRODUCT(MAX((Seguimientos!$B$5:$B$1004=B421)*Seguimientos!$A$5:$A$1004))),""))</f>
        <v/>
      </c>
      <c r="M421" s="33" t="str">
        <f aca="false">IF(B421="","",COUNTIF(Oportunidades!$B$5:$B$1004,B421))</f>
        <v/>
      </c>
      <c r="N421" s="34" t="str">
        <f aca="false">IF(B421="","",SUMIFS(Oportunidades!$E$5:$E$1004,Oportunidades!$B$5:$B$1004,B421,Oportunidades!$D$5:$D$1004,"5. Ganada"))</f>
        <v/>
      </c>
      <c r="O421" s="35"/>
    </row>
    <row r="422" customFormat="false" ht="15" hidden="false" customHeight="false" outlineLevel="0" collapsed="false">
      <c r="A422" s="29" t="str">
        <f aca="false">IF(B422="","","C-"&amp;TEXT(ROW()-4,"000"))</f>
        <v/>
      </c>
      <c r="B422" s="35"/>
      <c r="C422" s="35"/>
      <c r="D422" s="35"/>
      <c r="E422" s="35"/>
      <c r="F422" s="35"/>
      <c r="G422" s="35"/>
      <c r="H422" s="35"/>
      <c r="I422" s="35"/>
      <c r="J422" s="35"/>
      <c r="K422" s="36"/>
      <c r="L422" s="32" t="str">
        <f aca="false">IF(B422="","",IFERROR(1/(1/SUMPRODUCT(MAX((Seguimientos!$B$5:$B$1004=B422)*Seguimientos!$A$5:$A$1004))),""))</f>
        <v/>
      </c>
      <c r="M422" s="33" t="str">
        <f aca="false">IF(B422="","",COUNTIF(Oportunidades!$B$5:$B$1004,B422))</f>
        <v/>
      </c>
      <c r="N422" s="34" t="str">
        <f aca="false">IF(B422="","",SUMIFS(Oportunidades!$E$5:$E$1004,Oportunidades!$B$5:$B$1004,B422,Oportunidades!$D$5:$D$1004,"5. Ganada"))</f>
        <v/>
      </c>
      <c r="O422" s="35"/>
    </row>
    <row r="423" customFormat="false" ht="15" hidden="false" customHeight="false" outlineLevel="0" collapsed="false">
      <c r="A423" s="29" t="str">
        <f aca="false">IF(B423="","","C-"&amp;TEXT(ROW()-4,"000"))</f>
        <v/>
      </c>
      <c r="B423" s="35"/>
      <c r="C423" s="35"/>
      <c r="D423" s="35"/>
      <c r="E423" s="35"/>
      <c r="F423" s="35"/>
      <c r="G423" s="35"/>
      <c r="H423" s="35"/>
      <c r="I423" s="35"/>
      <c r="J423" s="35"/>
      <c r="K423" s="36"/>
      <c r="L423" s="32" t="str">
        <f aca="false">IF(B423="","",IFERROR(1/(1/SUMPRODUCT(MAX((Seguimientos!$B$5:$B$1004=B423)*Seguimientos!$A$5:$A$1004))),""))</f>
        <v/>
      </c>
      <c r="M423" s="33" t="str">
        <f aca="false">IF(B423="","",COUNTIF(Oportunidades!$B$5:$B$1004,B423))</f>
        <v/>
      </c>
      <c r="N423" s="34" t="str">
        <f aca="false">IF(B423="","",SUMIFS(Oportunidades!$E$5:$E$1004,Oportunidades!$B$5:$B$1004,B423,Oportunidades!$D$5:$D$1004,"5. Ganada"))</f>
        <v/>
      </c>
      <c r="O423" s="35"/>
    </row>
    <row r="424" customFormat="false" ht="15" hidden="false" customHeight="false" outlineLevel="0" collapsed="false">
      <c r="A424" s="29" t="str">
        <f aca="false">IF(B424="","","C-"&amp;TEXT(ROW()-4,"000"))</f>
        <v/>
      </c>
      <c r="B424" s="35"/>
      <c r="C424" s="35"/>
      <c r="D424" s="35"/>
      <c r="E424" s="35"/>
      <c r="F424" s="35"/>
      <c r="G424" s="35"/>
      <c r="H424" s="35"/>
      <c r="I424" s="35"/>
      <c r="J424" s="35"/>
      <c r="K424" s="36"/>
      <c r="L424" s="32" t="str">
        <f aca="false">IF(B424="","",IFERROR(1/(1/SUMPRODUCT(MAX((Seguimientos!$B$5:$B$1004=B424)*Seguimientos!$A$5:$A$1004))),""))</f>
        <v/>
      </c>
      <c r="M424" s="33" t="str">
        <f aca="false">IF(B424="","",COUNTIF(Oportunidades!$B$5:$B$1004,B424))</f>
        <v/>
      </c>
      <c r="N424" s="34" t="str">
        <f aca="false">IF(B424="","",SUMIFS(Oportunidades!$E$5:$E$1004,Oportunidades!$B$5:$B$1004,B424,Oportunidades!$D$5:$D$1004,"5. Ganada"))</f>
        <v/>
      </c>
      <c r="O424" s="35"/>
    </row>
    <row r="425" customFormat="false" ht="15" hidden="false" customHeight="false" outlineLevel="0" collapsed="false">
      <c r="A425" s="29" t="str">
        <f aca="false">IF(B425="","","C-"&amp;TEXT(ROW()-4,"000"))</f>
        <v/>
      </c>
      <c r="B425" s="35"/>
      <c r="C425" s="35"/>
      <c r="D425" s="35"/>
      <c r="E425" s="35"/>
      <c r="F425" s="35"/>
      <c r="G425" s="35"/>
      <c r="H425" s="35"/>
      <c r="I425" s="35"/>
      <c r="J425" s="35"/>
      <c r="K425" s="36"/>
      <c r="L425" s="32" t="str">
        <f aca="false">IF(B425="","",IFERROR(1/(1/SUMPRODUCT(MAX((Seguimientos!$B$5:$B$1004=B425)*Seguimientos!$A$5:$A$1004))),""))</f>
        <v/>
      </c>
      <c r="M425" s="33" t="str">
        <f aca="false">IF(B425="","",COUNTIF(Oportunidades!$B$5:$B$1004,B425))</f>
        <v/>
      </c>
      <c r="N425" s="34" t="str">
        <f aca="false">IF(B425="","",SUMIFS(Oportunidades!$E$5:$E$1004,Oportunidades!$B$5:$B$1004,B425,Oportunidades!$D$5:$D$1004,"5. Ganada"))</f>
        <v/>
      </c>
      <c r="O425" s="35"/>
    </row>
    <row r="426" customFormat="false" ht="15" hidden="false" customHeight="false" outlineLevel="0" collapsed="false">
      <c r="A426" s="29" t="str">
        <f aca="false">IF(B426="","","C-"&amp;TEXT(ROW()-4,"000"))</f>
        <v/>
      </c>
      <c r="B426" s="35"/>
      <c r="C426" s="35"/>
      <c r="D426" s="35"/>
      <c r="E426" s="35"/>
      <c r="F426" s="35"/>
      <c r="G426" s="35"/>
      <c r="H426" s="35"/>
      <c r="I426" s="35"/>
      <c r="J426" s="35"/>
      <c r="K426" s="36"/>
      <c r="L426" s="32" t="str">
        <f aca="false">IF(B426="","",IFERROR(1/(1/SUMPRODUCT(MAX((Seguimientos!$B$5:$B$1004=B426)*Seguimientos!$A$5:$A$1004))),""))</f>
        <v/>
      </c>
      <c r="M426" s="33" t="str">
        <f aca="false">IF(B426="","",COUNTIF(Oportunidades!$B$5:$B$1004,B426))</f>
        <v/>
      </c>
      <c r="N426" s="34" t="str">
        <f aca="false">IF(B426="","",SUMIFS(Oportunidades!$E$5:$E$1004,Oportunidades!$B$5:$B$1004,B426,Oportunidades!$D$5:$D$1004,"5. Ganada"))</f>
        <v/>
      </c>
      <c r="O426" s="35"/>
    </row>
    <row r="427" customFormat="false" ht="15" hidden="false" customHeight="false" outlineLevel="0" collapsed="false">
      <c r="A427" s="29" t="str">
        <f aca="false">IF(B427="","","C-"&amp;TEXT(ROW()-4,"000"))</f>
        <v/>
      </c>
      <c r="B427" s="35"/>
      <c r="C427" s="35"/>
      <c r="D427" s="35"/>
      <c r="E427" s="35"/>
      <c r="F427" s="35"/>
      <c r="G427" s="35"/>
      <c r="H427" s="35"/>
      <c r="I427" s="35"/>
      <c r="J427" s="35"/>
      <c r="K427" s="36"/>
      <c r="L427" s="32" t="str">
        <f aca="false">IF(B427="","",IFERROR(1/(1/SUMPRODUCT(MAX((Seguimientos!$B$5:$B$1004=B427)*Seguimientos!$A$5:$A$1004))),""))</f>
        <v/>
      </c>
      <c r="M427" s="33" t="str">
        <f aca="false">IF(B427="","",COUNTIF(Oportunidades!$B$5:$B$1004,B427))</f>
        <v/>
      </c>
      <c r="N427" s="34" t="str">
        <f aca="false">IF(B427="","",SUMIFS(Oportunidades!$E$5:$E$1004,Oportunidades!$B$5:$B$1004,B427,Oportunidades!$D$5:$D$1004,"5. Ganada"))</f>
        <v/>
      </c>
      <c r="O427" s="35"/>
    </row>
    <row r="428" customFormat="false" ht="15" hidden="false" customHeight="false" outlineLevel="0" collapsed="false">
      <c r="A428" s="29" t="str">
        <f aca="false">IF(B428="","","C-"&amp;TEXT(ROW()-4,"000"))</f>
        <v/>
      </c>
      <c r="B428" s="35"/>
      <c r="C428" s="35"/>
      <c r="D428" s="35"/>
      <c r="E428" s="35"/>
      <c r="F428" s="35"/>
      <c r="G428" s="35"/>
      <c r="H428" s="35"/>
      <c r="I428" s="35"/>
      <c r="J428" s="35"/>
      <c r="K428" s="36"/>
      <c r="L428" s="32" t="str">
        <f aca="false">IF(B428="","",IFERROR(1/(1/SUMPRODUCT(MAX((Seguimientos!$B$5:$B$1004=B428)*Seguimientos!$A$5:$A$1004))),""))</f>
        <v/>
      </c>
      <c r="M428" s="33" t="str">
        <f aca="false">IF(B428="","",COUNTIF(Oportunidades!$B$5:$B$1004,B428))</f>
        <v/>
      </c>
      <c r="N428" s="34" t="str">
        <f aca="false">IF(B428="","",SUMIFS(Oportunidades!$E$5:$E$1004,Oportunidades!$B$5:$B$1004,B428,Oportunidades!$D$5:$D$1004,"5. Ganada"))</f>
        <v/>
      </c>
      <c r="O428" s="35"/>
    </row>
    <row r="429" customFormat="false" ht="15" hidden="false" customHeight="false" outlineLevel="0" collapsed="false">
      <c r="A429" s="29" t="str">
        <f aca="false">IF(B429="","","C-"&amp;TEXT(ROW()-4,"000"))</f>
        <v/>
      </c>
      <c r="B429" s="35"/>
      <c r="C429" s="35"/>
      <c r="D429" s="35"/>
      <c r="E429" s="35"/>
      <c r="F429" s="35"/>
      <c r="G429" s="35"/>
      <c r="H429" s="35"/>
      <c r="I429" s="35"/>
      <c r="J429" s="35"/>
      <c r="K429" s="36"/>
      <c r="L429" s="32" t="str">
        <f aca="false">IF(B429="","",IFERROR(1/(1/SUMPRODUCT(MAX((Seguimientos!$B$5:$B$1004=B429)*Seguimientos!$A$5:$A$1004))),""))</f>
        <v/>
      </c>
      <c r="M429" s="33" t="str">
        <f aca="false">IF(B429="","",COUNTIF(Oportunidades!$B$5:$B$1004,B429))</f>
        <v/>
      </c>
      <c r="N429" s="34" t="str">
        <f aca="false">IF(B429="","",SUMIFS(Oportunidades!$E$5:$E$1004,Oportunidades!$B$5:$B$1004,B429,Oportunidades!$D$5:$D$1004,"5. Ganada"))</f>
        <v/>
      </c>
      <c r="O429" s="35"/>
    </row>
    <row r="430" customFormat="false" ht="15" hidden="false" customHeight="false" outlineLevel="0" collapsed="false">
      <c r="A430" s="29" t="str">
        <f aca="false">IF(B430="","","C-"&amp;TEXT(ROW()-4,"000"))</f>
        <v/>
      </c>
      <c r="B430" s="35"/>
      <c r="C430" s="35"/>
      <c r="D430" s="35"/>
      <c r="E430" s="35"/>
      <c r="F430" s="35"/>
      <c r="G430" s="35"/>
      <c r="H430" s="35"/>
      <c r="I430" s="35"/>
      <c r="J430" s="35"/>
      <c r="K430" s="36"/>
      <c r="L430" s="32" t="str">
        <f aca="false">IF(B430="","",IFERROR(1/(1/SUMPRODUCT(MAX((Seguimientos!$B$5:$B$1004=B430)*Seguimientos!$A$5:$A$1004))),""))</f>
        <v/>
      </c>
      <c r="M430" s="33" t="str">
        <f aca="false">IF(B430="","",COUNTIF(Oportunidades!$B$5:$B$1004,B430))</f>
        <v/>
      </c>
      <c r="N430" s="34" t="str">
        <f aca="false">IF(B430="","",SUMIFS(Oportunidades!$E$5:$E$1004,Oportunidades!$B$5:$B$1004,B430,Oportunidades!$D$5:$D$1004,"5. Ganada"))</f>
        <v/>
      </c>
      <c r="O430" s="35"/>
    </row>
    <row r="431" customFormat="false" ht="15" hidden="false" customHeight="false" outlineLevel="0" collapsed="false">
      <c r="A431" s="29" t="str">
        <f aca="false">IF(B431="","","C-"&amp;TEXT(ROW()-4,"000"))</f>
        <v/>
      </c>
      <c r="B431" s="35"/>
      <c r="C431" s="35"/>
      <c r="D431" s="35"/>
      <c r="E431" s="35"/>
      <c r="F431" s="35"/>
      <c r="G431" s="35"/>
      <c r="H431" s="35"/>
      <c r="I431" s="35"/>
      <c r="J431" s="35"/>
      <c r="K431" s="36"/>
      <c r="L431" s="32" t="str">
        <f aca="false">IF(B431="","",IFERROR(1/(1/SUMPRODUCT(MAX((Seguimientos!$B$5:$B$1004=B431)*Seguimientos!$A$5:$A$1004))),""))</f>
        <v/>
      </c>
      <c r="M431" s="33" t="str">
        <f aca="false">IF(B431="","",COUNTIF(Oportunidades!$B$5:$B$1004,B431))</f>
        <v/>
      </c>
      <c r="N431" s="34" t="str">
        <f aca="false">IF(B431="","",SUMIFS(Oportunidades!$E$5:$E$1004,Oportunidades!$B$5:$B$1004,B431,Oportunidades!$D$5:$D$1004,"5. Ganada"))</f>
        <v/>
      </c>
      <c r="O431" s="35"/>
    </row>
    <row r="432" customFormat="false" ht="15" hidden="false" customHeight="false" outlineLevel="0" collapsed="false">
      <c r="A432" s="29" t="str">
        <f aca="false">IF(B432="","","C-"&amp;TEXT(ROW()-4,"000"))</f>
        <v/>
      </c>
      <c r="B432" s="35"/>
      <c r="C432" s="35"/>
      <c r="D432" s="35"/>
      <c r="E432" s="35"/>
      <c r="F432" s="35"/>
      <c r="G432" s="35"/>
      <c r="H432" s="35"/>
      <c r="I432" s="35"/>
      <c r="J432" s="35"/>
      <c r="K432" s="36"/>
      <c r="L432" s="32" t="str">
        <f aca="false">IF(B432="","",IFERROR(1/(1/SUMPRODUCT(MAX((Seguimientos!$B$5:$B$1004=B432)*Seguimientos!$A$5:$A$1004))),""))</f>
        <v/>
      </c>
      <c r="M432" s="33" t="str">
        <f aca="false">IF(B432="","",COUNTIF(Oportunidades!$B$5:$B$1004,B432))</f>
        <v/>
      </c>
      <c r="N432" s="34" t="str">
        <f aca="false">IF(B432="","",SUMIFS(Oportunidades!$E$5:$E$1004,Oportunidades!$B$5:$B$1004,B432,Oportunidades!$D$5:$D$1004,"5. Ganada"))</f>
        <v/>
      </c>
      <c r="O432" s="35"/>
    </row>
    <row r="433" customFormat="false" ht="15" hidden="false" customHeight="false" outlineLevel="0" collapsed="false">
      <c r="A433" s="29" t="str">
        <f aca="false">IF(B433="","","C-"&amp;TEXT(ROW()-4,"000"))</f>
        <v/>
      </c>
      <c r="B433" s="35"/>
      <c r="C433" s="35"/>
      <c r="D433" s="35"/>
      <c r="E433" s="35"/>
      <c r="F433" s="35"/>
      <c r="G433" s="35"/>
      <c r="H433" s="35"/>
      <c r="I433" s="35"/>
      <c r="J433" s="35"/>
      <c r="K433" s="36"/>
      <c r="L433" s="32" t="str">
        <f aca="false">IF(B433="","",IFERROR(1/(1/SUMPRODUCT(MAX((Seguimientos!$B$5:$B$1004=B433)*Seguimientos!$A$5:$A$1004))),""))</f>
        <v/>
      </c>
      <c r="M433" s="33" t="str">
        <f aca="false">IF(B433="","",COUNTIF(Oportunidades!$B$5:$B$1004,B433))</f>
        <v/>
      </c>
      <c r="N433" s="34" t="str">
        <f aca="false">IF(B433="","",SUMIFS(Oportunidades!$E$5:$E$1004,Oportunidades!$B$5:$B$1004,B433,Oportunidades!$D$5:$D$1004,"5. Ganada"))</f>
        <v/>
      </c>
      <c r="O433" s="35"/>
    </row>
    <row r="434" customFormat="false" ht="15" hidden="false" customHeight="false" outlineLevel="0" collapsed="false">
      <c r="A434" s="29" t="str">
        <f aca="false">IF(B434="","","C-"&amp;TEXT(ROW()-4,"000"))</f>
        <v/>
      </c>
      <c r="B434" s="35"/>
      <c r="C434" s="35"/>
      <c r="D434" s="35"/>
      <c r="E434" s="35"/>
      <c r="F434" s="35"/>
      <c r="G434" s="35"/>
      <c r="H434" s="35"/>
      <c r="I434" s="35"/>
      <c r="J434" s="35"/>
      <c r="K434" s="36"/>
      <c r="L434" s="32" t="str">
        <f aca="false">IF(B434="","",IFERROR(1/(1/SUMPRODUCT(MAX((Seguimientos!$B$5:$B$1004=B434)*Seguimientos!$A$5:$A$1004))),""))</f>
        <v/>
      </c>
      <c r="M434" s="33" t="str">
        <f aca="false">IF(B434="","",COUNTIF(Oportunidades!$B$5:$B$1004,B434))</f>
        <v/>
      </c>
      <c r="N434" s="34" t="str">
        <f aca="false">IF(B434="","",SUMIFS(Oportunidades!$E$5:$E$1004,Oportunidades!$B$5:$B$1004,B434,Oportunidades!$D$5:$D$1004,"5. Ganada"))</f>
        <v/>
      </c>
      <c r="O434" s="35"/>
    </row>
    <row r="435" customFormat="false" ht="15" hidden="false" customHeight="false" outlineLevel="0" collapsed="false">
      <c r="A435" s="29" t="str">
        <f aca="false">IF(B435="","","C-"&amp;TEXT(ROW()-4,"000"))</f>
        <v/>
      </c>
      <c r="B435" s="35"/>
      <c r="C435" s="35"/>
      <c r="D435" s="35"/>
      <c r="E435" s="35"/>
      <c r="F435" s="35"/>
      <c r="G435" s="35"/>
      <c r="H435" s="35"/>
      <c r="I435" s="35"/>
      <c r="J435" s="35"/>
      <c r="K435" s="36"/>
      <c r="L435" s="32" t="str">
        <f aca="false">IF(B435="","",IFERROR(1/(1/SUMPRODUCT(MAX((Seguimientos!$B$5:$B$1004=B435)*Seguimientos!$A$5:$A$1004))),""))</f>
        <v/>
      </c>
      <c r="M435" s="33" t="str">
        <f aca="false">IF(B435="","",COUNTIF(Oportunidades!$B$5:$B$1004,B435))</f>
        <v/>
      </c>
      <c r="N435" s="34" t="str">
        <f aca="false">IF(B435="","",SUMIFS(Oportunidades!$E$5:$E$1004,Oportunidades!$B$5:$B$1004,B435,Oportunidades!$D$5:$D$1004,"5. Ganada"))</f>
        <v/>
      </c>
      <c r="O435" s="35"/>
    </row>
    <row r="436" customFormat="false" ht="15" hidden="false" customHeight="false" outlineLevel="0" collapsed="false">
      <c r="A436" s="29" t="str">
        <f aca="false">IF(B436="","","C-"&amp;TEXT(ROW()-4,"000"))</f>
        <v/>
      </c>
      <c r="B436" s="35"/>
      <c r="C436" s="35"/>
      <c r="D436" s="35"/>
      <c r="E436" s="35"/>
      <c r="F436" s="35"/>
      <c r="G436" s="35"/>
      <c r="H436" s="35"/>
      <c r="I436" s="35"/>
      <c r="J436" s="35"/>
      <c r="K436" s="36"/>
      <c r="L436" s="32" t="str">
        <f aca="false">IF(B436="","",IFERROR(1/(1/SUMPRODUCT(MAX((Seguimientos!$B$5:$B$1004=B436)*Seguimientos!$A$5:$A$1004))),""))</f>
        <v/>
      </c>
      <c r="M436" s="33" t="str">
        <f aca="false">IF(B436="","",COUNTIF(Oportunidades!$B$5:$B$1004,B436))</f>
        <v/>
      </c>
      <c r="N436" s="34" t="str">
        <f aca="false">IF(B436="","",SUMIFS(Oportunidades!$E$5:$E$1004,Oportunidades!$B$5:$B$1004,B436,Oportunidades!$D$5:$D$1004,"5. Ganada"))</f>
        <v/>
      </c>
      <c r="O436" s="35"/>
    </row>
    <row r="437" customFormat="false" ht="15" hidden="false" customHeight="false" outlineLevel="0" collapsed="false">
      <c r="A437" s="29" t="str">
        <f aca="false">IF(B437="","","C-"&amp;TEXT(ROW()-4,"000"))</f>
        <v/>
      </c>
      <c r="B437" s="35"/>
      <c r="C437" s="35"/>
      <c r="D437" s="35"/>
      <c r="E437" s="35"/>
      <c r="F437" s="35"/>
      <c r="G437" s="35"/>
      <c r="H437" s="35"/>
      <c r="I437" s="35"/>
      <c r="J437" s="35"/>
      <c r="K437" s="36"/>
      <c r="L437" s="32" t="str">
        <f aca="false">IF(B437="","",IFERROR(1/(1/SUMPRODUCT(MAX((Seguimientos!$B$5:$B$1004=B437)*Seguimientos!$A$5:$A$1004))),""))</f>
        <v/>
      </c>
      <c r="M437" s="33" t="str">
        <f aca="false">IF(B437="","",COUNTIF(Oportunidades!$B$5:$B$1004,B437))</f>
        <v/>
      </c>
      <c r="N437" s="34" t="str">
        <f aca="false">IF(B437="","",SUMIFS(Oportunidades!$E$5:$E$1004,Oportunidades!$B$5:$B$1004,B437,Oportunidades!$D$5:$D$1004,"5. Ganada"))</f>
        <v/>
      </c>
      <c r="O437" s="35"/>
    </row>
    <row r="438" customFormat="false" ht="15" hidden="false" customHeight="false" outlineLevel="0" collapsed="false">
      <c r="A438" s="29" t="str">
        <f aca="false">IF(B438="","","C-"&amp;TEXT(ROW()-4,"000"))</f>
        <v/>
      </c>
      <c r="B438" s="35"/>
      <c r="C438" s="35"/>
      <c r="D438" s="35"/>
      <c r="E438" s="35"/>
      <c r="F438" s="35"/>
      <c r="G438" s="35"/>
      <c r="H438" s="35"/>
      <c r="I438" s="35"/>
      <c r="J438" s="35"/>
      <c r="K438" s="36"/>
      <c r="L438" s="32" t="str">
        <f aca="false">IF(B438="","",IFERROR(1/(1/SUMPRODUCT(MAX((Seguimientos!$B$5:$B$1004=B438)*Seguimientos!$A$5:$A$1004))),""))</f>
        <v/>
      </c>
      <c r="M438" s="33" t="str">
        <f aca="false">IF(B438="","",COUNTIF(Oportunidades!$B$5:$B$1004,B438))</f>
        <v/>
      </c>
      <c r="N438" s="34" t="str">
        <f aca="false">IF(B438="","",SUMIFS(Oportunidades!$E$5:$E$1004,Oportunidades!$B$5:$B$1004,B438,Oportunidades!$D$5:$D$1004,"5. Ganada"))</f>
        <v/>
      </c>
      <c r="O438" s="35"/>
    </row>
    <row r="439" customFormat="false" ht="15" hidden="false" customHeight="false" outlineLevel="0" collapsed="false">
      <c r="A439" s="29" t="str">
        <f aca="false">IF(B439="","","C-"&amp;TEXT(ROW()-4,"000"))</f>
        <v/>
      </c>
      <c r="B439" s="35"/>
      <c r="C439" s="35"/>
      <c r="D439" s="35"/>
      <c r="E439" s="35"/>
      <c r="F439" s="35"/>
      <c r="G439" s="35"/>
      <c r="H439" s="35"/>
      <c r="I439" s="35"/>
      <c r="J439" s="35"/>
      <c r="K439" s="36"/>
      <c r="L439" s="32" t="str">
        <f aca="false">IF(B439="","",IFERROR(1/(1/SUMPRODUCT(MAX((Seguimientos!$B$5:$B$1004=B439)*Seguimientos!$A$5:$A$1004))),""))</f>
        <v/>
      </c>
      <c r="M439" s="33" t="str">
        <f aca="false">IF(B439="","",COUNTIF(Oportunidades!$B$5:$B$1004,B439))</f>
        <v/>
      </c>
      <c r="N439" s="34" t="str">
        <f aca="false">IF(B439="","",SUMIFS(Oportunidades!$E$5:$E$1004,Oportunidades!$B$5:$B$1004,B439,Oportunidades!$D$5:$D$1004,"5. Ganada"))</f>
        <v/>
      </c>
      <c r="O439" s="35"/>
    </row>
    <row r="440" customFormat="false" ht="15" hidden="false" customHeight="false" outlineLevel="0" collapsed="false">
      <c r="A440" s="29" t="str">
        <f aca="false">IF(B440="","","C-"&amp;TEXT(ROW()-4,"000"))</f>
        <v/>
      </c>
      <c r="B440" s="35"/>
      <c r="C440" s="35"/>
      <c r="D440" s="35"/>
      <c r="E440" s="35"/>
      <c r="F440" s="35"/>
      <c r="G440" s="35"/>
      <c r="H440" s="35"/>
      <c r="I440" s="35"/>
      <c r="J440" s="35"/>
      <c r="K440" s="36"/>
      <c r="L440" s="32" t="str">
        <f aca="false">IF(B440="","",IFERROR(1/(1/SUMPRODUCT(MAX((Seguimientos!$B$5:$B$1004=B440)*Seguimientos!$A$5:$A$1004))),""))</f>
        <v/>
      </c>
      <c r="M440" s="33" t="str">
        <f aca="false">IF(B440="","",COUNTIF(Oportunidades!$B$5:$B$1004,B440))</f>
        <v/>
      </c>
      <c r="N440" s="34" t="str">
        <f aca="false">IF(B440="","",SUMIFS(Oportunidades!$E$5:$E$1004,Oportunidades!$B$5:$B$1004,B440,Oportunidades!$D$5:$D$1004,"5. Ganada"))</f>
        <v/>
      </c>
      <c r="O440" s="35"/>
    </row>
    <row r="441" customFormat="false" ht="15" hidden="false" customHeight="false" outlineLevel="0" collapsed="false">
      <c r="A441" s="29" t="str">
        <f aca="false">IF(B441="","","C-"&amp;TEXT(ROW()-4,"000"))</f>
        <v/>
      </c>
      <c r="B441" s="35"/>
      <c r="C441" s="35"/>
      <c r="D441" s="35"/>
      <c r="E441" s="35"/>
      <c r="F441" s="35"/>
      <c r="G441" s="35"/>
      <c r="H441" s="35"/>
      <c r="I441" s="35"/>
      <c r="J441" s="35"/>
      <c r="K441" s="36"/>
      <c r="L441" s="32" t="str">
        <f aca="false">IF(B441="","",IFERROR(1/(1/SUMPRODUCT(MAX((Seguimientos!$B$5:$B$1004=B441)*Seguimientos!$A$5:$A$1004))),""))</f>
        <v/>
      </c>
      <c r="M441" s="33" t="str">
        <f aca="false">IF(B441="","",COUNTIF(Oportunidades!$B$5:$B$1004,B441))</f>
        <v/>
      </c>
      <c r="N441" s="34" t="str">
        <f aca="false">IF(B441="","",SUMIFS(Oportunidades!$E$5:$E$1004,Oportunidades!$B$5:$B$1004,B441,Oportunidades!$D$5:$D$1004,"5. Ganada"))</f>
        <v/>
      </c>
      <c r="O441" s="35"/>
    </row>
    <row r="442" customFormat="false" ht="15" hidden="false" customHeight="false" outlineLevel="0" collapsed="false">
      <c r="A442" s="29" t="str">
        <f aca="false">IF(B442="","","C-"&amp;TEXT(ROW()-4,"000"))</f>
        <v/>
      </c>
      <c r="B442" s="35"/>
      <c r="C442" s="35"/>
      <c r="D442" s="35"/>
      <c r="E442" s="35"/>
      <c r="F442" s="35"/>
      <c r="G442" s="35"/>
      <c r="H442" s="35"/>
      <c r="I442" s="35"/>
      <c r="J442" s="35"/>
      <c r="K442" s="36"/>
      <c r="L442" s="32" t="str">
        <f aca="false">IF(B442="","",IFERROR(1/(1/SUMPRODUCT(MAX((Seguimientos!$B$5:$B$1004=B442)*Seguimientos!$A$5:$A$1004))),""))</f>
        <v/>
      </c>
      <c r="M442" s="33" t="str">
        <f aca="false">IF(B442="","",COUNTIF(Oportunidades!$B$5:$B$1004,B442))</f>
        <v/>
      </c>
      <c r="N442" s="34" t="str">
        <f aca="false">IF(B442="","",SUMIFS(Oportunidades!$E$5:$E$1004,Oportunidades!$B$5:$B$1004,B442,Oportunidades!$D$5:$D$1004,"5. Ganada"))</f>
        <v/>
      </c>
      <c r="O442" s="35"/>
    </row>
    <row r="443" customFormat="false" ht="15" hidden="false" customHeight="false" outlineLevel="0" collapsed="false">
      <c r="A443" s="29" t="str">
        <f aca="false">IF(B443="","","C-"&amp;TEXT(ROW()-4,"000"))</f>
        <v/>
      </c>
      <c r="B443" s="35"/>
      <c r="C443" s="35"/>
      <c r="D443" s="35"/>
      <c r="E443" s="35"/>
      <c r="F443" s="35"/>
      <c r="G443" s="35"/>
      <c r="H443" s="35"/>
      <c r="I443" s="35"/>
      <c r="J443" s="35"/>
      <c r="K443" s="36"/>
      <c r="L443" s="32" t="str">
        <f aca="false">IF(B443="","",IFERROR(1/(1/SUMPRODUCT(MAX((Seguimientos!$B$5:$B$1004=B443)*Seguimientos!$A$5:$A$1004))),""))</f>
        <v/>
      </c>
      <c r="M443" s="33" t="str">
        <f aca="false">IF(B443="","",COUNTIF(Oportunidades!$B$5:$B$1004,B443))</f>
        <v/>
      </c>
      <c r="N443" s="34" t="str">
        <f aca="false">IF(B443="","",SUMIFS(Oportunidades!$E$5:$E$1004,Oportunidades!$B$5:$B$1004,B443,Oportunidades!$D$5:$D$1004,"5. Ganada"))</f>
        <v/>
      </c>
      <c r="O443" s="35"/>
    </row>
    <row r="444" customFormat="false" ht="15" hidden="false" customHeight="false" outlineLevel="0" collapsed="false">
      <c r="A444" s="29" t="str">
        <f aca="false">IF(B444="","","C-"&amp;TEXT(ROW()-4,"000"))</f>
        <v/>
      </c>
      <c r="B444" s="35"/>
      <c r="C444" s="35"/>
      <c r="D444" s="35"/>
      <c r="E444" s="35"/>
      <c r="F444" s="35"/>
      <c r="G444" s="35"/>
      <c r="H444" s="35"/>
      <c r="I444" s="35"/>
      <c r="J444" s="35"/>
      <c r="K444" s="36"/>
      <c r="L444" s="32" t="str">
        <f aca="false">IF(B444="","",IFERROR(1/(1/SUMPRODUCT(MAX((Seguimientos!$B$5:$B$1004=B444)*Seguimientos!$A$5:$A$1004))),""))</f>
        <v/>
      </c>
      <c r="M444" s="33" t="str">
        <f aca="false">IF(B444="","",COUNTIF(Oportunidades!$B$5:$B$1004,B444))</f>
        <v/>
      </c>
      <c r="N444" s="34" t="str">
        <f aca="false">IF(B444="","",SUMIFS(Oportunidades!$E$5:$E$1004,Oportunidades!$B$5:$B$1004,B444,Oportunidades!$D$5:$D$1004,"5. Ganada"))</f>
        <v/>
      </c>
      <c r="O444" s="35"/>
    </row>
    <row r="445" customFormat="false" ht="15" hidden="false" customHeight="false" outlineLevel="0" collapsed="false">
      <c r="A445" s="29" t="str">
        <f aca="false">IF(B445="","","C-"&amp;TEXT(ROW()-4,"000"))</f>
        <v/>
      </c>
      <c r="B445" s="35"/>
      <c r="C445" s="35"/>
      <c r="D445" s="35"/>
      <c r="E445" s="35"/>
      <c r="F445" s="35"/>
      <c r="G445" s="35"/>
      <c r="H445" s="35"/>
      <c r="I445" s="35"/>
      <c r="J445" s="35"/>
      <c r="K445" s="36"/>
      <c r="L445" s="32" t="str">
        <f aca="false">IF(B445="","",IFERROR(1/(1/SUMPRODUCT(MAX((Seguimientos!$B$5:$B$1004=B445)*Seguimientos!$A$5:$A$1004))),""))</f>
        <v/>
      </c>
      <c r="M445" s="33" t="str">
        <f aca="false">IF(B445="","",COUNTIF(Oportunidades!$B$5:$B$1004,B445))</f>
        <v/>
      </c>
      <c r="N445" s="34" t="str">
        <f aca="false">IF(B445="","",SUMIFS(Oportunidades!$E$5:$E$1004,Oportunidades!$B$5:$B$1004,B445,Oportunidades!$D$5:$D$1004,"5. Ganada"))</f>
        <v/>
      </c>
      <c r="O445" s="35"/>
    </row>
    <row r="446" customFormat="false" ht="15" hidden="false" customHeight="false" outlineLevel="0" collapsed="false">
      <c r="A446" s="29" t="str">
        <f aca="false">IF(B446="","","C-"&amp;TEXT(ROW()-4,"000"))</f>
        <v/>
      </c>
      <c r="B446" s="35"/>
      <c r="C446" s="35"/>
      <c r="D446" s="35"/>
      <c r="E446" s="35"/>
      <c r="F446" s="35"/>
      <c r="G446" s="35"/>
      <c r="H446" s="35"/>
      <c r="I446" s="35"/>
      <c r="J446" s="35"/>
      <c r="K446" s="36"/>
      <c r="L446" s="32" t="str">
        <f aca="false">IF(B446="","",IFERROR(1/(1/SUMPRODUCT(MAX((Seguimientos!$B$5:$B$1004=B446)*Seguimientos!$A$5:$A$1004))),""))</f>
        <v/>
      </c>
      <c r="M446" s="33" t="str">
        <f aca="false">IF(B446="","",COUNTIF(Oportunidades!$B$5:$B$1004,B446))</f>
        <v/>
      </c>
      <c r="N446" s="34" t="str">
        <f aca="false">IF(B446="","",SUMIFS(Oportunidades!$E$5:$E$1004,Oportunidades!$B$5:$B$1004,B446,Oportunidades!$D$5:$D$1004,"5. Ganada"))</f>
        <v/>
      </c>
      <c r="O446" s="35"/>
    </row>
    <row r="447" customFormat="false" ht="15" hidden="false" customHeight="false" outlineLevel="0" collapsed="false">
      <c r="A447" s="29" t="str">
        <f aca="false">IF(B447="","","C-"&amp;TEXT(ROW()-4,"000"))</f>
        <v/>
      </c>
      <c r="B447" s="35"/>
      <c r="C447" s="35"/>
      <c r="D447" s="35"/>
      <c r="E447" s="35"/>
      <c r="F447" s="35"/>
      <c r="G447" s="35"/>
      <c r="H447" s="35"/>
      <c r="I447" s="35"/>
      <c r="J447" s="35"/>
      <c r="K447" s="36"/>
      <c r="L447" s="32" t="str">
        <f aca="false">IF(B447="","",IFERROR(1/(1/SUMPRODUCT(MAX((Seguimientos!$B$5:$B$1004=B447)*Seguimientos!$A$5:$A$1004))),""))</f>
        <v/>
      </c>
      <c r="M447" s="33" t="str">
        <f aca="false">IF(B447="","",COUNTIF(Oportunidades!$B$5:$B$1004,B447))</f>
        <v/>
      </c>
      <c r="N447" s="34" t="str">
        <f aca="false">IF(B447="","",SUMIFS(Oportunidades!$E$5:$E$1004,Oportunidades!$B$5:$B$1004,B447,Oportunidades!$D$5:$D$1004,"5. Ganada"))</f>
        <v/>
      </c>
      <c r="O447" s="35"/>
    </row>
    <row r="448" customFormat="false" ht="15" hidden="false" customHeight="false" outlineLevel="0" collapsed="false">
      <c r="A448" s="29" t="str">
        <f aca="false">IF(B448="","","C-"&amp;TEXT(ROW()-4,"000"))</f>
        <v/>
      </c>
      <c r="B448" s="35"/>
      <c r="C448" s="35"/>
      <c r="D448" s="35"/>
      <c r="E448" s="35"/>
      <c r="F448" s="35"/>
      <c r="G448" s="35"/>
      <c r="H448" s="35"/>
      <c r="I448" s="35"/>
      <c r="J448" s="35"/>
      <c r="K448" s="36"/>
      <c r="L448" s="32" t="str">
        <f aca="false">IF(B448="","",IFERROR(1/(1/SUMPRODUCT(MAX((Seguimientos!$B$5:$B$1004=B448)*Seguimientos!$A$5:$A$1004))),""))</f>
        <v/>
      </c>
      <c r="M448" s="33" t="str">
        <f aca="false">IF(B448="","",COUNTIF(Oportunidades!$B$5:$B$1004,B448))</f>
        <v/>
      </c>
      <c r="N448" s="34" t="str">
        <f aca="false">IF(B448="","",SUMIFS(Oportunidades!$E$5:$E$1004,Oportunidades!$B$5:$B$1004,B448,Oportunidades!$D$5:$D$1004,"5. Ganada"))</f>
        <v/>
      </c>
      <c r="O448" s="35"/>
    </row>
    <row r="449" customFormat="false" ht="15" hidden="false" customHeight="false" outlineLevel="0" collapsed="false">
      <c r="A449" s="29" t="str">
        <f aca="false">IF(B449="","","C-"&amp;TEXT(ROW()-4,"000"))</f>
        <v/>
      </c>
      <c r="B449" s="35"/>
      <c r="C449" s="35"/>
      <c r="D449" s="35"/>
      <c r="E449" s="35"/>
      <c r="F449" s="35"/>
      <c r="G449" s="35"/>
      <c r="H449" s="35"/>
      <c r="I449" s="35"/>
      <c r="J449" s="35"/>
      <c r="K449" s="36"/>
      <c r="L449" s="32" t="str">
        <f aca="false">IF(B449="","",IFERROR(1/(1/SUMPRODUCT(MAX((Seguimientos!$B$5:$B$1004=B449)*Seguimientos!$A$5:$A$1004))),""))</f>
        <v/>
      </c>
      <c r="M449" s="33" t="str">
        <f aca="false">IF(B449="","",COUNTIF(Oportunidades!$B$5:$B$1004,B449))</f>
        <v/>
      </c>
      <c r="N449" s="34" t="str">
        <f aca="false">IF(B449="","",SUMIFS(Oportunidades!$E$5:$E$1004,Oportunidades!$B$5:$B$1004,B449,Oportunidades!$D$5:$D$1004,"5. Ganada"))</f>
        <v/>
      </c>
      <c r="O449" s="35"/>
    </row>
    <row r="450" customFormat="false" ht="15" hidden="false" customHeight="false" outlineLevel="0" collapsed="false">
      <c r="A450" s="29" t="str">
        <f aca="false">IF(B450="","","C-"&amp;TEXT(ROW()-4,"000"))</f>
        <v/>
      </c>
      <c r="B450" s="35"/>
      <c r="C450" s="35"/>
      <c r="D450" s="35"/>
      <c r="E450" s="35"/>
      <c r="F450" s="35"/>
      <c r="G450" s="35"/>
      <c r="H450" s="35"/>
      <c r="I450" s="35"/>
      <c r="J450" s="35"/>
      <c r="K450" s="36"/>
      <c r="L450" s="32" t="str">
        <f aca="false">IF(B450="","",IFERROR(1/(1/SUMPRODUCT(MAX((Seguimientos!$B$5:$B$1004=B450)*Seguimientos!$A$5:$A$1004))),""))</f>
        <v/>
      </c>
      <c r="M450" s="33" t="str">
        <f aca="false">IF(B450="","",COUNTIF(Oportunidades!$B$5:$B$1004,B450))</f>
        <v/>
      </c>
      <c r="N450" s="34" t="str">
        <f aca="false">IF(B450="","",SUMIFS(Oportunidades!$E$5:$E$1004,Oportunidades!$B$5:$B$1004,B450,Oportunidades!$D$5:$D$1004,"5. Ganada"))</f>
        <v/>
      </c>
      <c r="O450" s="35"/>
    </row>
    <row r="451" customFormat="false" ht="15" hidden="false" customHeight="false" outlineLevel="0" collapsed="false">
      <c r="A451" s="29" t="str">
        <f aca="false">IF(B451="","","C-"&amp;TEXT(ROW()-4,"000"))</f>
        <v/>
      </c>
      <c r="B451" s="35"/>
      <c r="C451" s="35"/>
      <c r="D451" s="35"/>
      <c r="E451" s="35"/>
      <c r="F451" s="35"/>
      <c r="G451" s="35"/>
      <c r="H451" s="35"/>
      <c r="I451" s="35"/>
      <c r="J451" s="35"/>
      <c r="K451" s="36"/>
      <c r="L451" s="32" t="str">
        <f aca="false">IF(B451="","",IFERROR(1/(1/SUMPRODUCT(MAX((Seguimientos!$B$5:$B$1004=B451)*Seguimientos!$A$5:$A$1004))),""))</f>
        <v/>
      </c>
      <c r="M451" s="33" t="str">
        <f aca="false">IF(B451="","",COUNTIF(Oportunidades!$B$5:$B$1004,B451))</f>
        <v/>
      </c>
      <c r="N451" s="34" t="str">
        <f aca="false">IF(B451="","",SUMIFS(Oportunidades!$E$5:$E$1004,Oportunidades!$B$5:$B$1004,B451,Oportunidades!$D$5:$D$1004,"5. Ganada"))</f>
        <v/>
      </c>
      <c r="O451" s="35"/>
    </row>
    <row r="452" customFormat="false" ht="15" hidden="false" customHeight="false" outlineLevel="0" collapsed="false">
      <c r="A452" s="29" t="str">
        <f aca="false">IF(B452="","","C-"&amp;TEXT(ROW()-4,"000"))</f>
        <v/>
      </c>
      <c r="B452" s="35"/>
      <c r="C452" s="35"/>
      <c r="D452" s="35"/>
      <c r="E452" s="35"/>
      <c r="F452" s="35"/>
      <c r="G452" s="35"/>
      <c r="H452" s="35"/>
      <c r="I452" s="35"/>
      <c r="J452" s="35"/>
      <c r="K452" s="36"/>
      <c r="L452" s="32" t="str">
        <f aca="false">IF(B452="","",IFERROR(1/(1/SUMPRODUCT(MAX((Seguimientos!$B$5:$B$1004=B452)*Seguimientos!$A$5:$A$1004))),""))</f>
        <v/>
      </c>
      <c r="M452" s="33" t="str">
        <f aca="false">IF(B452="","",COUNTIF(Oportunidades!$B$5:$B$1004,B452))</f>
        <v/>
      </c>
      <c r="N452" s="34" t="str">
        <f aca="false">IF(B452="","",SUMIFS(Oportunidades!$E$5:$E$1004,Oportunidades!$B$5:$B$1004,B452,Oportunidades!$D$5:$D$1004,"5. Ganada"))</f>
        <v/>
      </c>
      <c r="O452" s="35"/>
    </row>
    <row r="453" customFormat="false" ht="15" hidden="false" customHeight="false" outlineLevel="0" collapsed="false">
      <c r="A453" s="29" t="str">
        <f aca="false">IF(B453="","","C-"&amp;TEXT(ROW()-4,"000"))</f>
        <v/>
      </c>
      <c r="B453" s="35"/>
      <c r="C453" s="35"/>
      <c r="D453" s="35"/>
      <c r="E453" s="35"/>
      <c r="F453" s="35"/>
      <c r="G453" s="35"/>
      <c r="H453" s="35"/>
      <c r="I453" s="35"/>
      <c r="J453" s="35"/>
      <c r="K453" s="36"/>
      <c r="L453" s="32" t="str">
        <f aca="false">IF(B453="","",IFERROR(1/(1/SUMPRODUCT(MAX((Seguimientos!$B$5:$B$1004=B453)*Seguimientos!$A$5:$A$1004))),""))</f>
        <v/>
      </c>
      <c r="M453" s="33" t="str">
        <f aca="false">IF(B453="","",COUNTIF(Oportunidades!$B$5:$B$1004,B453))</f>
        <v/>
      </c>
      <c r="N453" s="34" t="str">
        <f aca="false">IF(B453="","",SUMIFS(Oportunidades!$E$5:$E$1004,Oportunidades!$B$5:$B$1004,B453,Oportunidades!$D$5:$D$1004,"5. Ganada"))</f>
        <v/>
      </c>
      <c r="O453" s="35"/>
    </row>
    <row r="454" customFormat="false" ht="15" hidden="false" customHeight="false" outlineLevel="0" collapsed="false">
      <c r="A454" s="29" t="str">
        <f aca="false">IF(B454="","","C-"&amp;TEXT(ROW()-4,"000"))</f>
        <v/>
      </c>
      <c r="B454" s="35"/>
      <c r="C454" s="35"/>
      <c r="D454" s="35"/>
      <c r="E454" s="35"/>
      <c r="F454" s="35"/>
      <c r="G454" s="35"/>
      <c r="H454" s="35"/>
      <c r="I454" s="35"/>
      <c r="J454" s="35"/>
      <c r="K454" s="36"/>
      <c r="L454" s="32" t="str">
        <f aca="false">IF(B454="","",IFERROR(1/(1/SUMPRODUCT(MAX((Seguimientos!$B$5:$B$1004=B454)*Seguimientos!$A$5:$A$1004))),""))</f>
        <v/>
      </c>
      <c r="M454" s="33" t="str">
        <f aca="false">IF(B454="","",COUNTIF(Oportunidades!$B$5:$B$1004,B454))</f>
        <v/>
      </c>
      <c r="N454" s="34" t="str">
        <f aca="false">IF(B454="","",SUMIFS(Oportunidades!$E$5:$E$1004,Oportunidades!$B$5:$B$1004,B454,Oportunidades!$D$5:$D$1004,"5. Ganada"))</f>
        <v/>
      </c>
      <c r="O454" s="35"/>
    </row>
    <row r="455" customFormat="false" ht="15" hidden="false" customHeight="false" outlineLevel="0" collapsed="false">
      <c r="A455" s="29" t="str">
        <f aca="false">IF(B455="","","C-"&amp;TEXT(ROW()-4,"000"))</f>
        <v/>
      </c>
      <c r="B455" s="35"/>
      <c r="C455" s="35"/>
      <c r="D455" s="35"/>
      <c r="E455" s="35"/>
      <c r="F455" s="35"/>
      <c r="G455" s="35"/>
      <c r="H455" s="35"/>
      <c r="I455" s="35"/>
      <c r="J455" s="35"/>
      <c r="K455" s="36"/>
      <c r="L455" s="32" t="str">
        <f aca="false">IF(B455="","",IFERROR(1/(1/SUMPRODUCT(MAX((Seguimientos!$B$5:$B$1004=B455)*Seguimientos!$A$5:$A$1004))),""))</f>
        <v/>
      </c>
      <c r="M455" s="33" t="str">
        <f aca="false">IF(B455="","",COUNTIF(Oportunidades!$B$5:$B$1004,B455))</f>
        <v/>
      </c>
      <c r="N455" s="34" t="str">
        <f aca="false">IF(B455="","",SUMIFS(Oportunidades!$E$5:$E$1004,Oportunidades!$B$5:$B$1004,B455,Oportunidades!$D$5:$D$1004,"5. Ganada"))</f>
        <v/>
      </c>
      <c r="O455" s="35"/>
    </row>
    <row r="456" customFormat="false" ht="15" hidden="false" customHeight="false" outlineLevel="0" collapsed="false">
      <c r="A456" s="29" t="str">
        <f aca="false">IF(B456="","","C-"&amp;TEXT(ROW()-4,"000"))</f>
        <v/>
      </c>
      <c r="B456" s="35"/>
      <c r="C456" s="35"/>
      <c r="D456" s="35"/>
      <c r="E456" s="35"/>
      <c r="F456" s="35"/>
      <c r="G456" s="35"/>
      <c r="H456" s="35"/>
      <c r="I456" s="35"/>
      <c r="J456" s="35"/>
      <c r="K456" s="36"/>
      <c r="L456" s="32" t="str">
        <f aca="false">IF(B456="","",IFERROR(1/(1/SUMPRODUCT(MAX((Seguimientos!$B$5:$B$1004=B456)*Seguimientos!$A$5:$A$1004))),""))</f>
        <v/>
      </c>
      <c r="M456" s="33" t="str">
        <f aca="false">IF(B456="","",COUNTIF(Oportunidades!$B$5:$B$1004,B456))</f>
        <v/>
      </c>
      <c r="N456" s="34" t="str">
        <f aca="false">IF(B456="","",SUMIFS(Oportunidades!$E$5:$E$1004,Oportunidades!$B$5:$B$1004,B456,Oportunidades!$D$5:$D$1004,"5. Ganada"))</f>
        <v/>
      </c>
      <c r="O456" s="35"/>
    </row>
    <row r="457" customFormat="false" ht="15" hidden="false" customHeight="false" outlineLevel="0" collapsed="false">
      <c r="A457" s="29" t="str">
        <f aca="false">IF(B457="","","C-"&amp;TEXT(ROW()-4,"000"))</f>
        <v/>
      </c>
      <c r="B457" s="35"/>
      <c r="C457" s="35"/>
      <c r="D457" s="35"/>
      <c r="E457" s="35"/>
      <c r="F457" s="35"/>
      <c r="G457" s="35"/>
      <c r="H457" s="35"/>
      <c r="I457" s="35"/>
      <c r="J457" s="35"/>
      <c r="K457" s="36"/>
      <c r="L457" s="32" t="str">
        <f aca="false">IF(B457="","",IFERROR(1/(1/SUMPRODUCT(MAX((Seguimientos!$B$5:$B$1004=B457)*Seguimientos!$A$5:$A$1004))),""))</f>
        <v/>
      </c>
      <c r="M457" s="33" t="str">
        <f aca="false">IF(B457="","",COUNTIF(Oportunidades!$B$5:$B$1004,B457))</f>
        <v/>
      </c>
      <c r="N457" s="34" t="str">
        <f aca="false">IF(B457="","",SUMIFS(Oportunidades!$E$5:$E$1004,Oportunidades!$B$5:$B$1004,B457,Oportunidades!$D$5:$D$1004,"5. Ganada"))</f>
        <v/>
      </c>
      <c r="O457" s="35"/>
    </row>
    <row r="458" customFormat="false" ht="15" hidden="false" customHeight="false" outlineLevel="0" collapsed="false">
      <c r="A458" s="29" t="str">
        <f aca="false">IF(B458="","","C-"&amp;TEXT(ROW()-4,"000"))</f>
        <v/>
      </c>
      <c r="B458" s="35"/>
      <c r="C458" s="35"/>
      <c r="D458" s="35"/>
      <c r="E458" s="35"/>
      <c r="F458" s="35"/>
      <c r="G458" s="35"/>
      <c r="H458" s="35"/>
      <c r="I458" s="35"/>
      <c r="J458" s="35"/>
      <c r="K458" s="36"/>
      <c r="L458" s="32" t="str">
        <f aca="false">IF(B458="","",IFERROR(1/(1/SUMPRODUCT(MAX((Seguimientos!$B$5:$B$1004=B458)*Seguimientos!$A$5:$A$1004))),""))</f>
        <v/>
      </c>
      <c r="M458" s="33" t="str">
        <f aca="false">IF(B458="","",COUNTIF(Oportunidades!$B$5:$B$1004,B458))</f>
        <v/>
      </c>
      <c r="N458" s="34" t="str">
        <f aca="false">IF(B458="","",SUMIFS(Oportunidades!$E$5:$E$1004,Oportunidades!$B$5:$B$1004,B458,Oportunidades!$D$5:$D$1004,"5. Ganada"))</f>
        <v/>
      </c>
      <c r="O458" s="35"/>
    </row>
    <row r="459" customFormat="false" ht="15" hidden="false" customHeight="false" outlineLevel="0" collapsed="false">
      <c r="A459" s="29" t="str">
        <f aca="false">IF(B459="","","C-"&amp;TEXT(ROW()-4,"000"))</f>
        <v/>
      </c>
      <c r="B459" s="35"/>
      <c r="C459" s="35"/>
      <c r="D459" s="35"/>
      <c r="E459" s="35"/>
      <c r="F459" s="35"/>
      <c r="G459" s="35"/>
      <c r="H459" s="35"/>
      <c r="I459" s="35"/>
      <c r="J459" s="35"/>
      <c r="K459" s="36"/>
      <c r="L459" s="32" t="str">
        <f aca="false">IF(B459="","",IFERROR(1/(1/SUMPRODUCT(MAX((Seguimientos!$B$5:$B$1004=B459)*Seguimientos!$A$5:$A$1004))),""))</f>
        <v/>
      </c>
      <c r="M459" s="33" t="str">
        <f aca="false">IF(B459="","",COUNTIF(Oportunidades!$B$5:$B$1004,B459))</f>
        <v/>
      </c>
      <c r="N459" s="34" t="str">
        <f aca="false">IF(B459="","",SUMIFS(Oportunidades!$E$5:$E$1004,Oportunidades!$B$5:$B$1004,B459,Oportunidades!$D$5:$D$1004,"5. Ganada"))</f>
        <v/>
      </c>
      <c r="O459" s="35"/>
    </row>
    <row r="460" customFormat="false" ht="15" hidden="false" customHeight="false" outlineLevel="0" collapsed="false">
      <c r="A460" s="29" t="str">
        <f aca="false">IF(B460="","","C-"&amp;TEXT(ROW()-4,"000"))</f>
        <v/>
      </c>
      <c r="B460" s="35"/>
      <c r="C460" s="35"/>
      <c r="D460" s="35"/>
      <c r="E460" s="35"/>
      <c r="F460" s="35"/>
      <c r="G460" s="35"/>
      <c r="H460" s="35"/>
      <c r="I460" s="35"/>
      <c r="J460" s="35"/>
      <c r="K460" s="36"/>
      <c r="L460" s="32" t="str">
        <f aca="false">IF(B460="","",IFERROR(1/(1/SUMPRODUCT(MAX((Seguimientos!$B$5:$B$1004=B460)*Seguimientos!$A$5:$A$1004))),""))</f>
        <v/>
      </c>
      <c r="M460" s="33" t="str">
        <f aca="false">IF(B460="","",COUNTIF(Oportunidades!$B$5:$B$1004,B460))</f>
        <v/>
      </c>
      <c r="N460" s="34" t="str">
        <f aca="false">IF(B460="","",SUMIFS(Oportunidades!$E$5:$E$1004,Oportunidades!$B$5:$B$1004,B460,Oportunidades!$D$5:$D$1004,"5. Ganada"))</f>
        <v/>
      </c>
      <c r="O460" s="35"/>
    </row>
    <row r="461" customFormat="false" ht="15" hidden="false" customHeight="false" outlineLevel="0" collapsed="false">
      <c r="A461" s="29" t="str">
        <f aca="false">IF(B461="","","C-"&amp;TEXT(ROW()-4,"000"))</f>
        <v/>
      </c>
      <c r="B461" s="35"/>
      <c r="C461" s="35"/>
      <c r="D461" s="35"/>
      <c r="E461" s="35"/>
      <c r="F461" s="35"/>
      <c r="G461" s="35"/>
      <c r="H461" s="35"/>
      <c r="I461" s="35"/>
      <c r="J461" s="35"/>
      <c r="K461" s="36"/>
      <c r="L461" s="32" t="str">
        <f aca="false">IF(B461="","",IFERROR(1/(1/SUMPRODUCT(MAX((Seguimientos!$B$5:$B$1004=B461)*Seguimientos!$A$5:$A$1004))),""))</f>
        <v/>
      </c>
      <c r="M461" s="33" t="str">
        <f aca="false">IF(B461="","",COUNTIF(Oportunidades!$B$5:$B$1004,B461))</f>
        <v/>
      </c>
      <c r="N461" s="34" t="str">
        <f aca="false">IF(B461="","",SUMIFS(Oportunidades!$E$5:$E$1004,Oportunidades!$B$5:$B$1004,B461,Oportunidades!$D$5:$D$1004,"5. Ganada"))</f>
        <v/>
      </c>
      <c r="O461" s="35"/>
    </row>
    <row r="462" customFormat="false" ht="15" hidden="false" customHeight="false" outlineLevel="0" collapsed="false">
      <c r="A462" s="29" t="str">
        <f aca="false">IF(B462="","","C-"&amp;TEXT(ROW()-4,"000"))</f>
        <v/>
      </c>
      <c r="B462" s="35"/>
      <c r="C462" s="35"/>
      <c r="D462" s="35"/>
      <c r="E462" s="35"/>
      <c r="F462" s="35"/>
      <c r="G462" s="35"/>
      <c r="H462" s="35"/>
      <c r="I462" s="35"/>
      <c r="J462" s="35"/>
      <c r="K462" s="36"/>
      <c r="L462" s="32" t="str">
        <f aca="false">IF(B462="","",IFERROR(1/(1/SUMPRODUCT(MAX((Seguimientos!$B$5:$B$1004=B462)*Seguimientos!$A$5:$A$1004))),""))</f>
        <v/>
      </c>
      <c r="M462" s="33" t="str">
        <f aca="false">IF(B462="","",COUNTIF(Oportunidades!$B$5:$B$1004,B462))</f>
        <v/>
      </c>
      <c r="N462" s="34" t="str">
        <f aca="false">IF(B462="","",SUMIFS(Oportunidades!$E$5:$E$1004,Oportunidades!$B$5:$B$1004,B462,Oportunidades!$D$5:$D$1004,"5. Ganada"))</f>
        <v/>
      </c>
      <c r="O462" s="35"/>
    </row>
    <row r="463" customFormat="false" ht="15" hidden="false" customHeight="false" outlineLevel="0" collapsed="false">
      <c r="A463" s="29" t="str">
        <f aca="false">IF(B463="","","C-"&amp;TEXT(ROW()-4,"000"))</f>
        <v/>
      </c>
      <c r="B463" s="35"/>
      <c r="C463" s="35"/>
      <c r="D463" s="35"/>
      <c r="E463" s="35"/>
      <c r="F463" s="35"/>
      <c r="G463" s="35"/>
      <c r="H463" s="35"/>
      <c r="I463" s="35"/>
      <c r="J463" s="35"/>
      <c r="K463" s="36"/>
      <c r="L463" s="32" t="str">
        <f aca="false">IF(B463="","",IFERROR(1/(1/SUMPRODUCT(MAX((Seguimientos!$B$5:$B$1004=B463)*Seguimientos!$A$5:$A$1004))),""))</f>
        <v/>
      </c>
      <c r="M463" s="33" t="str">
        <f aca="false">IF(B463="","",COUNTIF(Oportunidades!$B$5:$B$1004,B463))</f>
        <v/>
      </c>
      <c r="N463" s="34" t="str">
        <f aca="false">IF(B463="","",SUMIFS(Oportunidades!$E$5:$E$1004,Oportunidades!$B$5:$B$1004,B463,Oportunidades!$D$5:$D$1004,"5. Ganada"))</f>
        <v/>
      </c>
      <c r="O463" s="35"/>
    </row>
    <row r="464" customFormat="false" ht="15" hidden="false" customHeight="false" outlineLevel="0" collapsed="false">
      <c r="A464" s="29" t="str">
        <f aca="false">IF(B464="","","C-"&amp;TEXT(ROW()-4,"000"))</f>
        <v/>
      </c>
      <c r="B464" s="35"/>
      <c r="C464" s="35"/>
      <c r="D464" s="35"/>
      <c r="E464" s="35"/>
      <c r="F464" s="35"/>
      <c r="G464" s="35"/>
      <c r="H464" s="35"/>
      <c r="I464" s="35"/>
      <c r="J464" s="35"/>
      <c r="K464" s="36"/>
      <c r="L464" s="32" t="str">
        <f aca="false">IF(B464="","",IFERROR(1/(1/SUMPRODUCT(MAX((Seguimientos!$B$5:$B$1004=B464)*Seguimientos!$A$5:$A$1004))),""))</f>
        <v/>
      </c>
      <c r="M464" s="33" t="str">
        <f aca="false">IF(B464="","",COUNTIF(Oportunidades!$B$5:$B$1004,B464))</f>
        <v/>
      </c>
      <c r="N464" s="34" t="str">
        <f aca="false">IF(B464="","",SUMIFS(Oportunidades!$E$5:$E$1004,Oportunidades!$B$5:$B$1004,B464,Oportunidades!$D$5:$D$1004,"5. Ganada"))</f>
        <v/>
      </c>
      <c r="O464" s="35"/>
    </row>
    <row r="465" customFormat="false" ht="15" hidden="false" customHeight="false" outlineLevel="0" collapsed="false">
      <c r="A465" s="29" t="str">
        <f aca="false">IF(B465="","","C-"&amp;TEXT(ROW()-4,"000"))</f>
        <v/>
      </c>
      <c r="B465" s="35"/>
      <c r="C465" s="35"/>
      <c r="D465" s="35"/>
      <c r="E465" s="35"/>
      <c r="F465" s="35"/>
      <c r="G465" s="35"/>
      <c r="H465" s="35"/>
      <c r="I465" s="35"/>
      <c r="J465" s="35"/>
      <c r="K465" s="36"/>
      <c r="L465" s="32" t="str">
        <f aca="false">IF(B465="","",IFERROR(1/(1/SUMPRODUCT(MAX((Seguimientos!$B$5:$B$1004=B465)*Seguimientos!$A$5:$A$1004))),""))</f>
        <v/>
      </c>
      <c r="M465" s="33" t="str">
        <f aca="false">IF(B465="","",COUNTIF(Oportunidades!$B$5:$B$1004,B465))</f>
        <v/>
      </c>
      <c r="N465" s="34" t="str">
        <f aca="false">IF(B465="","",SUMIFS(Oportunidades!$E$5:$E$1004,Oportunidades!$B$5:$B$1004,B465,Oportunidades!$D$5:$D$1004,"5. Ganada"))</f>
        <v/>
      </c>
      <c r="O465" s="35"/>
    </row>
    <row r="466" customFormat="false" ht="15" hidden="false" customHeight="false" outlineLevel="0" collapsed="false">
      <c r="A466" s="29" t="str">
        <f aca="false">IF(B466="","","C-"&amp;TEXT(ROW()-4,"000"))</f>
        <v/>
      </c>
      <c r="B466" s="35"/>
      <c r="C466" s="35"/>
      <c r="D466" s="35"/>
      <c r="E466" s="35"/>
      <c r="F466" s="35"/>
      <c r="G466" s="35"/>
      <c r="H466" s="35"/>
      <c r="I466" s="35"/>
      <c r="J466" s="35"/>
      <c r="K466" s="36"/>
      <c r="L466" s="32" t="str">
        <f aca="false">IF(B466="","",IFERROR(1/(1/SUMPRODUCT(MAX((Seguimientos!$B$5:$B$1004=B466)*Seguimientos!$A$5:$A$1004))),""))</f>
        <v/>
      </c>
      <c r="M466" s="33" t="str">
        <f aca="false">IF(B466="","",COUNTIF(Oportunidades!$B$5:$B$1004,B466))</f>
        <v/>
      </c>
      <c r="N466" s="34" t="str">
        <f aca="false">IF(B466="","",SUMIFS(Oportunidades!$E$5:$E$1004,Oportunidades!$B$5:$B$1004,B466,Oportunidades!$D$5:$D$1004,"5. Ganada"))</f>
        <v/>
      </c>
      <c r="O466" s="35"/>
    </row>
    <row r="467" customFormat="false" ht="15" hidden="false" customHeight="false" outlineLevel="0" collapsed="false">
      <c r="A467" s="29" t="str">
        <f aca="false">IF(B467="","","C-"&amp;TEXT(ROW()-4,"000"))</f>
        <v/>
      </c>
      <c r="B467" s="35"/>
      <c r="C467" s="35"/>
      <c r="D467" s="35"/>
      <c r="E467" s="35"/>
      <c r="F467" s="35"/>
      <c r="G467" s="35"/>
      <c r="H467" s="35"/>
      <c r="I467" s="35"/>
      <c r="J467" s="35"/>
      <c r="K467" s="36"/>
      <c r="L467" s="32" t="str">
        <f aca="false">IF(B467="","",IFERROR(1/(1/SUMPRODUCT(MAX((Seguimientos!$B$5:$B$1004=B467)*Seguimientos!$A$5:$A$1004))),""))</f>
        <v/>
      </c>
      <c r="M467" s="33" t="str">
        <f aca="false">IF(B467="","",COUNTIF(Oportunidades!$B$5:$B$1004,B467))</f>
        <v/>
      </c>
      <c r="N467" s="34" t="str">
        <f aca="false">IF(B467="","",SUMIFS(Oportunidades!$E$5:$E$1004,Oportunidades!$B$5:$B$1004,B467,Oportunidades!$D$5:$D$1004,"5. Ganada"))</f>
        <v/>
      </c>
      <c r="O467" s="35"/>
    </row>
    <row r="468" customFormat="false" ht="15" hidden="false" customHeight="false" outlineLevel="0" collapsed="false">
      <c r="A468" s="29" t="str">
        <f aca="false">IF(B468="","","C-"&amp;TEXT(ROW()-4,"000"))</f>
        <v/>
      </c>
      <c r="B468" s="35"/>
      <c r="C468" s="35"/>
      <c r="D468" s="35"/>
      <c r="E468" s="35"/>
      <c r="F468" s="35"/>
      <c r="G468" s="35"/>
      <c r="H468" s="35"/>
      <c r="I468" s="35"/>
      <c r="J468" s="35"/>
      <c r="K468" s="36"/>
      <c r="L468" s="32" t="str">
        <f aca="false">IF(B468="","",IFERROR(1/(1/SUMPRODUCT(MAX((Seguimientos!$B$5:$B$1004=B468)*Seguimientos!$A$5:$A$1004))),""))</f>
        <v/>
      </c>
      <c r="M468" s="33" t="str">
        <f aca="false">IF(B468="","",COUNTIF(Oportunidades!$B$5:$B$1004,B468))</f>
        <v/>
      </c>
      <c r="N468" s="34" t="str">
        <f aca="false">IF(B468="","",SUMIFS(Oportunidades!$E$5:$E$1004,Oportunidades!$B$5:$B$1004,B468,Oportunidades!$D$5:$D$1004,"5. Ganada"))</f>
        <v/>
      </c>
      <c r="O468" s="35"/>
    </row>
    <row r="469" customFormat="false" ht="15" hidden="false" customHeight="false" outlineLevel="0" collapsed="false">
      <c r="A469" s="29" t="str">
        <f aca="false">IF(B469="","","C-"&amp;TEXT(ROW()-4,"000"))</f>
        <v/>
      </c>
      <c r="B469" s="35"/>
      <c r="C469" s="35"/>
      <c r="D469" s="35"/>
      <c r="E469" s="35"/>
      <c r="F469" s="35"/>
      <c r="G469" s="35"/>
      <c r="H469" s="35"/>
      <c r="I469" s="35"/>
      <c r="J469" s="35"/>
      <c r="K469" s="36"/>
      <c r="L469" s="32" t="str">
        <f aca="false">IF(B469="","",IFERROR(1/(1/SUMPRODUCT(MAX((Seguimientos!$B$5:$B$1004=B469)*Seguimientos!$A$5:$A$1004))),""))</f>
        <v/>
      </c>
      <c r="M469" s="33" t="str">
        <f aca="false">IF(B469="","",COUNTIF(Oportunidades!$B$5:$B$1004,B469))</f>
        <v/>
      </c>
      <c r="N469" s="34" t="str">
        <f aca="false">IF(B469="","",SUMIFS(Oportunidades!$E$5:$E$1004,Oportunidades!$B$5:$B$1004,B469,Oportunidades!$D$5:$D$1004,"5. Ganada"))</f>
        <v/>
      </c>
      <c r="O469" s="35"/>
    </row>
    <row r="470" customFormat="false" ht="15" hidden="false" customHeight="false" outlineLevel="0" collapsed="false">
      <c r="A470" s="29" t="str">
        <f aca="false">IF(B470="","","C-"&amp;TEXT(ROW()-4,"000"))</f>
        <v/>
      </c>
      <c r="B470" s="35"/>
      <c r="C470" s="35"/>
      <c r="D470" s="35"/>
      <c r="E470" s="35"/>
      <c r="F470" s="35"/>
      <c r="G470" s="35"/>
      <c r="H470" s="35"/>
      <c r="I470" s="35"/>
      <c r="J470" s="35"/>
      <c r="K470" s="36"/>
      <c r="L470" s="32" t="str">
        <f aca="false">IF(B470="","",IFERROR(1/(1/SUMPRODUCT(MAX((Seguimientos!$B$5:$B$1004=B470)*Seguimientos!$A$5:$A$1004))),""))</f>
        <v/>
      </c>
      <c r="M470" s="33" t="str">
        <f aca="false">IF(B470="","",COUNTIF(Oportunidades!$B$5:$B$1004,B470))</f>
        <v/>
      </c>
      <c r="N470" s="34" t="str">
        <f aca="false">IF(B470="","",SUMIFS(Oportunidades!$E$5:$E$1004,Oportunidades!$B$5:$B$1004,B470,Oportunidades!$D$5:$D$1004,"5. Ganada"))</f>
        <v/>
      </c>
      <c r="O470" s="35"/>
    </row>
    <row r="471" customFormat="false" ht="15" hidden="false" customHeight="false" outlineLevel="0" collapsed="false">
      <c r="A471" s="29" t="str">
        <f aca="false">IF(B471="","","C-"&amp;TEXT(ROW()-4,"000"))</f>
        <v/>
      </c>
      <c r="B471" s="35"/>
      <c r="C471" s="35"/>
      <c r="D471" s="35"/>
      <c r="E471" s="35"/>
      <c r="F471" s="35"/>
      <c r="G471" s="35"/>
      <c r="H471" s="35"/>
      <c r="I471" s="35"/>
      <c r="J471" s="35"/>
      <c r="K471" s="36"/>
      <c r="L471" s="32" t="str">
        <f aca="false">IF(B471="","",IFERROR(1/(1/SUMPRODUCT(MAX((Seguimientos!$B$5:$B$1004=B471)*Seguimientos!$A$5:$A$1004))),""))</f>
        <v/>
      </c>
      <c r="M471" s="33" t="str">
        <f aca="false">IF(B471="","",COUNTIF(Oportunidades!$B$5:$B$1004,B471))</f>
        <v/>
      </c>
      <c r="N471" s="34" t="str">
        <f aca="false">IF(B471="","",SUMIFS(Oportunidades!$E$5:$E$1004,Oportunidades!$B$5:$B$1004,B471,Oportunidades!$D$5:$D$1004,"5. Ganada"))</f>
        <v/>
      </c>
      <c r="O471" s="35"/>
    </row>
    <row r="472" customFormat="false" ht="15" hidden="false" customHeight="false" outlineLevel="0" collapsed="false">
      <c r="A472" s="29" t="str">
        <f aca="false">IF(B472="","","C-"&amp;TEXT(ROW()-4,"000"))</f>
        <v/>
      </c>
      <c r="B472" s="35"/>
      <c r="C472" s="35"/>
      <c r="D472" s="35"/>
      <c r="E472" s="35"/>
      <c r="F472" s="35"/>
      <c r="G472" s="35"/>
      <c r="H472" s="35"/>
      <c r="I472" s="35"/>
      <c r="J472" s="35"/>
      <c r="K472" s="36"/>
      <c r="L472" s="32" t="str">
        <f aca="false">IF(B472="","",IFERROR(1/(1/SUMPRODUCT(MAX((Seguimientos!$B$5:$B$1004=B472)*Seguimientos!$A$5:$A$1004))),""))</f>
        <v/>
      </c>
      <c r="M472" s="33" t="str">
        <f aca="false">IF(B472="","",COUNTIF(Oportunidades!$B$5:$B$1004,B472))</f>
        <v/>
      </c>
      <c r="N472" s="34" t="str">
        <f aca="false">IF(B472="","",SUMIFS(Oportunidades!$E$5:$E$1004,Oportunidades!$B$5:$B$1004,B472,Oportunidades!$D$5:$D$1004,"5. Ganada"))</f>
        <v/>
      </c>
      <c r="O472" s="35"/>
    </row>
    <row r="473" customFormat="false" ht="15" hidden="false" customHeight="false" outlineLevel="0" collapsed="false">
      <c r="A473" s="29" t="str">
        <f aca="false">IF(B473="","","C-"&amp;TEXT(ROW()-4,"000"))</f>
        <v/>
      </c>
      <c r="B473" s="35"/>
      <c r="C473" s="35"/>
      <c r="D473" s="35"/>
      <c r="E473" s="35"/>
      <c r="F473" s="35"/>
      <c r="G473" s="35"/>
      <c r="H473" s="35"/>
      <c r="I473" s="35"/>
      <c r="J473" s="35"/>
      <c r="K473" s="36"/>
      <c r="L473" s="32" t="str">
        <f aca="false">IF(B473="","",IFERROR(1/(1/SUMPRODUCT(MAX((Seguimientos!$B$5:$B$1004=B473)*Seguimientos!$A$5:$A$1004))),""))</f>
        <v/>
      </c>
      <c r="M473" s="33" t="str">
        <f aca="false">IF(B473="","",COUNTIF(Oportunidades!$B$5:$B$1004,B473))</f>
        <v/>
      </c>
      <c r="N473" s="34" t="str">
        <f aca="false">IF(B473="","",SUMIFS(Oportunidades!$E$5:$E$1004,Oportunidades!$B$5:$B$1004,B473,Oportunidades!$D$5:$D$1004,"5. Ganada"))</f>
        <v/>
      </c>
      <c r="O473" s="35"/>
    </row>
    <row r="474" customFormat="false" ht="15" hidden="false" customHeight="false" outlineLevel="0" collapsed="false">
      <c r="A474" s="29" t="str">
        <f aca="false">IF(B474="","","C-"&amp;TEXT(ROW()-4,"000"))</f>
        <v/>
      </c>
      <c r="B474" s="35"/>
      <c r="C474" s="35"/>
      <c r="D474" s="35"/>
      <c r="E474" s="35"/>
      <c r="F474" s="35"/>
      <c r="G474" s="35"/>
      <c r="H474" s="35"/>
      <c r="I474" s="35"/>
      <c r="J474" s="35"/>
      <c r="K474" s="36"/>
      <c r="L474" s="32" t="str">
        <f aca="false">IF(B474="","",IFERROR(1/(1/SUMPRODUCT(MAX((Seguimientos!$B$5:$B$1004=B474)*Seguimientos!$A$5:$A$1004))),""))</f>
        <v/>
      </c>
      <c r="M474" s="33" t="str">
        <f aca="false">IF(B474="","",COUNTIF(Oportunidades!$B$5:$B$1004,B474))</f>
        <v/>
      </c>
      <c r="N474" s="34" t="str">
        <f aca="false">IF(B474="","",SUMIFS(Oportunidades!$E$5:$E$1004,Oportunidades!$B$5:$B$1004,B474,Oportunidades!$D$5:$D$1004,"5. Ganada"))</f>
        <v/>
      </c>
      <c r="O474" s="35"/>
    </row>
    <row r="475" customFormat="false" ht="15" hidden="false" customHeight="false" outlineLevel="0" collapsed="false">
      <c r="A475" s="29" t="str">
        <f aca="false">IF(B475="","","C-"&amp;TEXT(ROW()-4,"000"))</f>
        <v/>
      </c>
      <c r="B475" s="35"/>
      <c r="C475" s="35"/>
      <c r="D475" s="35"/>
      <c r="E475" s="35"/>
      <c r="F475" s="35"/>
      <c r="G475" s="35"/>
      <c r="H475" s="35"/>
      <c r="I475" s="35"/>
      <c r="J475" s="35"/>
      <c r="K475" s="36"/>
      <c r="L475" s="32" t="str">
        <f aca="false">IF(B475="","",IFERROR(1/(1/SUMPRODUCT(MAX((Seguimientos!$B$5:$B$1004=B475)*Seguimientos!$A$5:$A$1004))),""))</f>
        <v/>
      </c>
      <c r="M475" s="33" t="str">
        <f aca="false">IF(B475="","",COUNTIF(Oportunidades!$B$5:$B$1004,B475))</f>
        <v/>
      </c>
      <c r="N475" s="34" t="str">
        <f aca="false">IF(B475="","",SUMIFS(Oportunidades!$E$5:$E$1004,Oportunidades!$B$5:$B$1004,B475,Oportunidades!$D$5:$D$1004,"5. Ganada"))</f>
        <v/>
      </c>
      <c r="O475" s="35"/>
    </row>
    <row r="476" customFormat="false" ht="15" hidden="false" customHeight="false" outlineLevel="0" collapsed="false">
      <c r="A476" s="29" t="str">
        <f aca="false">IF(B476="","","C-"&amp;TEXT(ROW()-4,"000"))</f>
        <v/>
      </c>
      <c r="B476" s="35"/>
      <c r="C476" s="35"/>
      <c r="D476" s="35"/>
      <c r="E476" s="35"/>
      <c r="F476" s="35"/>
      <c r="G476" s="35"/>
      <c r="H476" s="35"/>
      <c r="I476" s="35"/>
      <c r="J476" s="35"/>
      <c r="K476" s="36"/>
      <c r="L476" s="32" t="str">
        <f aca="false">IF(B476="","",IFERROR(1/(1/SUMPRODUCT(MAX((Seguimientos!$B$5:$B$1004=B476)*Seguimientos!$A$5:$A$1004))),""))</f>
        <v/>
      </c>
      <c r="M476" s="33" t="str">
        <f aca="false">IF(B476="","",COUNTIF(Oportunidades!$B$5:$B$1004,B476))</f>
        <v/>
      </c>
      <c r="N476" s="34" t="str">
        <f aca="false">IF(B476="","",SUMIFS(Oportunidades!$E$5:$E$1004,Oportunidades!$B$5:$B$1004,B476,Oportunidades!$D$5:$D$1004,"5. Ganada"))</f>
        <v/>
      </c>
      <c r="O476" s="35"/>
    </row>
    <row r="477" customFormat="false" ht="15" hidden="false" customHeight="false" outlineLevel="0" collapsed="false">
      <c r="A477" s="29" t="str">
        <f aca="false">IF(B477="","","C-"&amp;TEXT(ROW()-4,"000"))</f>
        <v/>
      </c>
      <c r="B477" s="35"/>
      <c r="C477" s="35"/>
      <c r="D477" s="35"/>
      <c r="E477" s="35"/>
      <c r="F477" s="35"/>
      <c r="G477" s="35"/>
      <c r="H477" s="35"/>
      <c r="I477" s="35"/>
      <c r="J477" s="35"/>
      <c r="K477" s="36"/>
      <c r="L477" s="32" t="str">
        <f aca="false">IF(B477="","",IFERROR(1/(1/SUMPRODUCT(MAX((Seguimientos!$B$5:$B$1004=B477)*Seguimientos!$A$5:$A$1004))),""))</f>
        <v/>
      </c>
      <c r="M477" s="33" t="str">
        <f aca="false">IF(B477="","",COUNTIF(Oportunidades!$B$5:$B$1004,B477))</f>
        <v/>
      </c>
      <c r="N477" s="34" t="str">
        <f aca="false">IF(B477="","",SUMIFS(Oportunidades!$E$5:$E$1004,Oportunidades!$B$5:$B$1004,B477,Oportunidades!$D$5:$D$1004,"5. Ganada"))</f>
        <v/>
      </c>
      <c r="O477" s="35"/>
    </row>
    <row r="478" customFormat="false" ht="15" hidden="false" customHeight="false" outlineLevel="0" collapsed="false">
      <c r="A478" s="29" t="str">
        <f aca="false">IF(B478="","","C-"&amp;TEXT(ROW()-4,"000"))</f>
        <v/>
      </c>
      <c r="B478" s="35"/>
      <c r="C478" s="35"/>
      <c r="D478" s="35"/>
      <c r="E478" s="35"/>
      <c r="F478" s="35"/>
      <c r="G478" s="35"/>
      <c r="H478" s="35"/>
      <c r="I478" s="35"/>
      <c r="J478" s="35"/>
      <c r="K478" s="36"/>
      <c r="L478" s="32" t="str">
        <f aca="false">IF(B478="","",IFERROR(1/(1/SUMPRODUCT(MAX((Seguimientos!$B$5:$B$1004=B478)*Seguimientos!$A$5:$A$1004))),""))</f>
        <v/>
      </c>
      <c r="M478" s="33" t="str">
        <f aca="false">IF(B478="","",COUNTIF(Oportunidades!$B$5:$B$1004,B478))</f>
        <v/>
      </c>
      <c r="N478" s="34" t="str">
        <f aca="false">IF(B478="","",SUMIFS(Oportunidades!$E$5:$E$1004,Oportunidades!$B$5:$B$1004,B478,Oportunidades!$D$5:$D$1004,"5. Ganada"))</f>
        <v/>
      </c>
      <c r="O478" s="35"/>
    </row>
    <row r="479" customFormat="false" ht="15" hidden="false" customHeight="false" outlineLevel="0" collapsed="false">
      <c r="A479" s="29" t="str">
        <f aca="false">IF(B479="","","C-"&amp;TEXT(ROW()-4,"000"))</f>
        <v/>
      </c>
      <c r="B479" s="35"/>
      <c r="C479" s="35"/>
      <c r="D479" s="35"/>
      <c r="E479" s="35"/>
      <c r="F479" s="35"/>
      <c r="G479" s="35"/>
      <c r="H479" s="35"/>
      <c r="I479" s="35"/>
      <c r="J479" s="35"/>
      <c r="K479" s="36"/>
      <c r="L479" s="32" t="str">
        <f aca="false">IF(B479="","",IFERROR(1/(1/SUMPRODUCT(MAX((Seguimientos!$B$5:$B$1004=B479)*Seguimientos!$A$5:$A$1004))),""))</f>
        <v/>
      </c>
      <c r="M479" s="33" t="str">
        <f aca="false">IF(B479="","",COUNTIF(Oportunidades!$B$5:$B$1004,B479))</f>
        <v/>
      </c>
      <c r="N479" s="34" t="str">
        <f aca="false">IF(B479="","",SUMIFS(Oportunidades!$E$5:$E$1004,Oportunidades!$B$5:$B$1004,B479,Oportunidades!$D$5:$D$1004,"5. Ganada"))</f>
        <v/>
      </c>
      <c r="O479" s="35"/>
    </row>
    <row r="480" customFormat="false" ht="15" hidden="false" customHeight="false" outlineLevel="0" collapsed="false">
      <c r="A480" s="29" t="str">
        <f aca="false">IF(B480="","","C-"&amp;TEXT(ROW()-4,"000"))</f>
        <v/>
      </c>
      <c r="B480" s="35"/>
      <c r="C480" s="35"/>
      <c r="D480" s="35"/>
      <c r="E480" s="35"/>
      <c r="F480" s="35"/>
      <c r="G480" s="35"/>
      <c r="H480" s="35"/>
      <c r="I480" s="35"/>
      <c r="J480" s="35"/>
      <c r="K480" s="36"/>
      <c r="L480" s="32" t="str">
        <f aca="false">IF(B480="","",IFERROR(1/(1/SUMPRODUCT(MAX((Seguimientos!$B$5:$B$1004=B480)*Seguimientos!$A$5:$A$1004))),""))</f>
        <v/>
      </c>
      <c r="M480" s="33" t="str">
        <f aca="false">IF(B480="","",COUNTIF(Oportunidades!$B$5:$B$1004,B480))</f>
        <v/>
      </c>
      <c r="N480" s="34" t="str">
        <f aca="false">IF(B480="","",SUMIFS(Oportunidades!$E$5:$E$1004,Oportunidades!$B$5:$B$1004,B480,Oportunidades!$D$5:$D$1004,"5. Ganada"))</f>
        <v/>
      </c>
      <c r="O480" s="35"/>
    </row>
    <row r="481" customFormat="false" ht="15" hidden="false" customHeight="false" outlineLevel="0" collapsed="false">
      <c r="A481" s="29" t="str">
        <f aca="false">IF(B481="","","C-"&amp;TEXT(ROW()-4,"000"))</f>
        <v/>
      </c>
      <c r="B481" s="35"/>
      <c r="C481" s="35"/>
      <c r="D481" s="35"/>
      <c r="E481" s="35"/>
      <c r="F481" s="35"/>
      <c r="G481" s="35"/>
      <c r="H481" s="35"/>
      <c r="I481" s="35"/>
      <c r="J481" s="35"/>
      <c r="K481" s="36"/>
      <c r="L481" s="32" t="str">
        <f aca="false">IF(B481="","",IFERROR(1/(1/SUMPRODUCT(MAX((Seguimientos!$B$5:$B$1004=B481)*Seguimientos!$A$5:$A$1004))),""))</f>
        <v/>
      </c>
      <c r="M481" s="33" t="str">
        <f aca="false">IF(B481="","",COUNTIF(Oportunidades!$B$5:$B$1004,B481))</f>
        <v/>
      </c>
      <c r="N481" s="34" t="str">
        <f aca="false">IF(B481="","",SUMIFS(Oportunidades!$E$5:$E$1004,Oportunidades!$B$5:$B$1004,B481,Oportunidades!$D$5:$D$1004,"5. Ganada"))</f>
        <v/>
      </c>
      <c r="O481" s="35"/>
    </row>
    <row r="482" customFormat="false" ht="15" hidden="false" customHeight="false" outlineLevel="0" collapsed="false">
      <c r="A482" s="29" t="str">
        <f aca="false">IF(B482="","","C-"&amp;TEXT(ROW()-4,"000"))</f>
        <v/>
      </c>
      <c r="B482" s="35"/>
      <c r="C482" s="35"/>
      <c r="D482" s="35"/>
      <c r="E482" s="35"/>
      <c r="F482" s="35"/>
      <c r="G482" s="35"/>
      <c r="H482" s="35"/>
      <c r="I482" s="35"/>
      <c r="J482" s="35"/>
      <c r="K482" s="36"/>
      <c r="L482" s="32" t="str">
        <f aca="false">IF(B482="","",IFERROR(1/(1/SUMPRODUCT(MAX((Seguimientos!$B$5:$B$1004=B482)*Seguimientos!$A$5:$A$1004))),""))</f>
        <v/>
      </c>
      <c r="M482" s="33" t="str">
        <f aca="false">IF(B482="","",COUNTIF(Oportunidades!$B$5:$B$1004,B482))</f>
        <v/>
      </c>
      <c r="N482" s="34" t="str">
        <f aca="false">IF(B482="","",SUMIFS(Oportunidades!$E$5:$E$1004,Oportunidades!$B$5:$B$1004,B482,Oportunidades!$D$5:$D$1004,"5. Ganada"))</f>
        <v/>
      </c>
      <c r="O482" s="35"/>
    </row>
    <row r="483" customFormat="false" ht="15" hidden="false" customHeight="false" outlineLevel="0" collapsed="false">
      <c r="A483" s="29" t="str">
        <f aca="false">IF(B483="","","C-"&amp;TEXT(ROW()-4,"000"))</f>
        <v/>
      </c>
      <c r="B483" s="35"/>
      <c r="C483" s="35"/>
      <c r="D483" s="35"/>
      <c r="E483" s="35"/>
      <c r="F483" s="35"/>
      <c r="G483" s="35"/>
      <c r="H483" s="35"/>
      <c r="I483" s="35"/>
      <c r="J483" s="35"/>
      <c r="K483" s="36"/>
      <c r="L483" s="32" t="str">
        <f aca="false">IF(B483="","",IFERROR(1/(1/SUMPRODUCT(MAX((Seguimientos!$B$5:$B$1004=B483)*Seguimientos!$A$5:$A$1004))),""))</f>
        <v/>
      </c>
      <c r="M483" s="33" t="str">
        <f aca="false">IF(B483="","",COUNTIF(Oportunidades!$B$5:$B$1004,B483))</f>
        <v/>
      </c>
      <c r="N483" s="34" t="str">
        <f aca="false">IF(B483="","",SUMIFS(Oportunidades!$E$5:$E$1004,Oportunidades!$B$5:$B$1004,B483,Oportunidades!$D$5:$D$1004,"5. Ganada"))</f>
        <v/>
      </c>
      <c r="O483" s="35"/>
    </row>
    <row r="484" customFormat="false" ht="15" hidden="false" customHeight="false" outlineLevel="0" collapsed="false">
      <c r="A484" s="29" t="str">
        <f aca="false">IF(B484="","","C-"&amp;TEXT(ROW()-4,"000"))</f>
        <v/>
      </c>
      <c r="B484" s="35"/>
      <c r="C484" s="35"/>
      <c r="D484" s="35"/>
      <c r="E484" s="35"/>
      <c r="F484" s="35"/>
      <c r="G484" s="35"/>
      <c r="H484" s="35"/>
      <c r="I484" s="35"/>
      <c r="J484" s="35"/>
      <c r="K484" s="36"/>
      <c r="L484" s="32" t="str">
        <f aca="false">IF(B484="","",IFERROR(1/(1/SUMPRODUCT(MAX((Seguimientos!$B$5:$B$1004=B484)*Seguimientos!$A$5:$A$1004))),""))</f>
        <v/>
      </c>
      <c r="M484" s="33" t="str">
        <f aca="false">IF(B484="","",COUNTIF(Oportunidades!$B$5:$B$1004,B484))</f>
        <v/>
      </c>
      <c r="N484" s="34" t="str">
        <f aca="false">IF(B484="","",SUMIFS(Oportunidades!$E$5:$E$1004,Oportunidades!$B$5:$B$1004,B484,Oportunidades!$D$5:$D$1004,"5. Ganada"))</f>
        <v/>
      </c>
      <c r="O484" s="35"/>
    </row>
    <row r="485" customFormat="false" ht="15" hidden="false" customHeight="false" outlineLevel="0" collapsed="false">
      <c r="A485" s="29" t="str">
        <f aca="false">IF(B485="","","C-"&amp;TEXT(ROW()-4,"000"))</f>
        <v/>
      </c>
      <c r="B485" s="35"/>
      <c r="C485" s="35"/>
      <c r="D485" s="35"/>
      <c r="E485" s="35"/>
      <c r="F485" s="35"/>
      <c r="G485" s="35"/>
      <c r="H485" s="35"/>
      <c r="I485" s="35"/>
      <c r="J485" s="35"/>
      <c r="K485" s="36"/>
      <c r="L485" s="32" t="str">
        <f aca="false">IF(B485="","",IFERROR(1/(1/SUMPRODUCT(MAX((Seguimientos!$B$5:$B$1004=B485)*Seguimientos!$A$5:$A$1004))),""))</f>
        <v/>
      </c>
      <c r="M485" s="33" t="str">
        <f aca="false">IF(B485="","",COUNTIF(Oportunidades!$B$5:$B$1004,B485))</f>
        <v/>
      </c>
      <c r="N485" s="34" t="str">
        <f aca="false">IF(B485="","",SUMIFS(Oportunidades!$E$5:$E$1004,Oportunidades!$B$5:$B$1004,B485,Oportunidades!$D$5:$D$1004,"5. Ganada"))</f>
        <v/>
      </c>
      <c r="O485" s="35"/>
    </row>
    <row r="486" customFormat="false" ht="15" hidden="false" customHeight="false" outlineLevel="0" collapsed="false">
      <c r="A486" s="29" t="str">
        <f aca="false">IF(B486="","","C-"&amp;TEXT(ROW()-4,"000"))</f>
        <v/>
      </c>
      <c r="B486" s="35"/>
      <c r="C486" s="35"/>
      <c r="D486" s="35"/>
      <c r="E486" s="35"/>
      <c r="F486" s="35"/>
      <c r="G486" s="35"/>
      <c r="H486" s="35"/>
      <c r="I486" s="35"/>
      <c r="J486" s="35"/>
      <c r="K486" s="36"/>
      <c r="L486" s="32" t="str">
        <f aca="false">IF(B486="","",IFERROR(1/(1/SUMPRODUCT(MAX((Seguimientos!$B$5:$B$1004=B486)*Seguimientos!$A$5:$A$1004))),""))</f>
        <v/>
      </c>
      <c r="M486" s="33" t="str">
        <f aca="false">IF(B486="","",COUNTIF(Oportunidades!$B$5:$B$1004,B486))</f>
        <v/>
      </c>
      <c r="N486" s="34" t="str">
        <f aca="false">IF(B486="","",SUMIFS(Oportunidades!$E$5:$E$1004,Oportunidades!$B$5:$B$1004,B486,Oportunidades!$D$5:$D$1004,"5. Ganada"))</f>
        <v/>
      </c>
      <c r="O486" s="35"/>
    </row>
    <row r="487" customFormat="false" ht="15" hidden="false" customHeight="false" outlineLevel="0" collapsed="false">
      <c r="A487" s="29" t="str">
        <f aca="false">IF(B487="","","C-"&amp;TEXT(ROW()-4,"000"))</f>
        <v/>
      </c>
      <c r="B487" s="35"/>
      <c r="C487" s="35"/>
      <c r="D487" s="35"/>
      <c r="E487" s="35"/>
      <c r="F487" s="35"/>
      <c r="G487" s="35"/>
      <c r="H487" s="35"/>
      <c r="I487" s="35"/>
      <c r="J487" s="35"/>
      <c r="K487" s="36"/>
      <c r="L487" s="32" t="str">
        <f aca="false">IF(B487="","",IFERROR(1/(1/SUMPRODUCT(MAX((Seguimientos!$B$5:$B$1004=B487)*Seguimientos!$A$5:$A$1004))),""))</f>
        <v/>
      </c>
      <c r="M487" s="33" t="str">
        <f aca="false">IF(B487="","",COUNTIF(Oportunidades!$B$5:$B$1004,B487))</f>
        <v/>
      </c>
      <c r="N487" s="34" t="str">
        <f aca="false">IF(B487="","",SUMIFS(Oportunidades!$E$5:$E$1004,Oportunidades!$B$5:$B$1004,B487,Oportunidades!$D$5:$D$1004,"5. Ganada"))</f>
        <v/>
      </c>
      <c r="O487" s="35"/>
    </row>
    <row r="488" customFormat="false" ht="15" hidden="false" customHeight="false" outlineLevel="0" collapsed="false">
      <c r="A488" s="29" t="str">
        <f aca="false">IF(B488="","","C-"&amp;TEXT(ROW()-4,"000"))</f>
        <v/>
      </c>
      <c r="B488" s="35"/>
      <c r="C488" s="35"/>
      <c r="D488" s="35"/>
      <c r="E488" s="35"/>
      <c r="F488" s="35"/>
      <c r="G488" s="35"/>
      <c r="H488" s="35"/>
      <c r="I488" s="35"/>
      <c r="J488" s="35"/>
      <c r="K488" s="36"/>
      <c r="L488" s="32" t="str">
        <f aca="false">IF(B488="","",IFERROR(1/(1/SUMPRODUCT(MAX((Seguimientos!$B$5:$B$1004=B488)*Seguimientos!$A$5:$A$1004))),""))</f>
        <v/>
      </c>
      <c r="M488" s="33" t="str">
        <f aca="false">IF(B488="","",COUNTIF(Oportunidades!$B$5:$B$1004,B488))</f>
        <v/>
      </c>
      <c r="N488" s="34" t="str">
        <f aca="false">IF(B488="","",SUMIFS(Oportunidades!$E$5:$E$1004,Oportunidades!$B$5:$B$1004,B488,Oportunidades!$D$5:$D$1004,"5. Ganada"))</f>
        <v/>
      </c>
      <c r="O488" s="35"/>
    </row>
    <row r="489" customFormat="false" ht="15" hidden="false" customHeight="false" outlineLevel="0" collapsed="false">
      <c r="A489" s="29" t="str">
        <f aca="false">IF(B489="","","C-"&amp;TEXT(ROW()-4,"000"))</f>
        <v/>
      </c>
      <c r="B489" s="35"/>
      <c r="C489" s="35"/>
      <c r="D489" s="35"/>
      <c r="E489" s="35"/>
      <c r="F489" s="35"/>
      <c r="G489" s="35"/>
      <c r="H489" s="35"/>
      <c r="I489" s="35"/>
      <c r="J489" s="35"/>
      <c r="K489" s="36"/>
      <c r="L489" s="32" t="str">
        <f aca="false">IF(B489="","",IFERROR(1/(1/SUMPRODUCT(MAX((Seguimientos!$B$5:$B$1004=B489)*Seguimientos!$A$5:$A$1004))),""))</f>
        <v/>
      </c>
      <c r="M489" s="33" t="str">
        <f aca="false">IF(B489="","",COUNTIF(Oportunidades!$B$5:$B$1004,B489))</f>
        <v/>
      </c>
      <c r="N489" s="34" t="str">
        <f aca="false">IF(B489="","",SUMIFS(Oportunidades!$E$5:$E$1004,Oportunidades!$B$5:$B$1004,B489,Oportunidades!$D$5:$D$1004,"5. Ganada"))</f>
        <v/>
      </c>
      <c r="O489" s="35"/>
    </row>
    <row r="490" customFormat="false" ht="15" hidden="false" customHeight="false" outlineLevel="0" collapsed="false">
      <c r="A490" s="29" t="str">
        <f aca="false">IF(B490="","","C-"&amp;TEXT(ROW()-4,"000"))</f>
        <v/>
      </c>
      <c r="B490" s="35"/>
      <c r="C490" s="35"/>
      <c r="D490" s="35"/>
      <c r="E490" s="35"/>
      <c r="F490" s="35"/>
      <c r="G490" s="35"/>
      <c r="H490" s="35"/>
      <c r="I490" s="35"/>
      <c r="J490" s="35"/>
      <c r="K490" s="36"/>
      <c r="L490" s="32" t="str">
        <f aca="false">IF(B490="","",IFERROR(1/(1/SUMPRODUCT(MAX((Seguimientos!$B$5:$B$1004=B490)*Seguimientos!$A$5:$A$1004))),""))</f>
        <v/>
      </c>
      <c r="M490" s="33" t="str">
        <f aca="false">IF(B490="","",COUNTIF(Oportunidades!$B$5:$B$1004,B490))</f>
        <v/>
      </c>
      <c r="N490" s="34" t="str">
        <f aca="false">IF(B490="","",SUMIFS(Oportunidades!$E$5:$E$1004,Oportunidades!$B$5:$B$1004,B490,Oportunidades!$D$5:$D$1004,"5. Ganada"))</f>
        <v/>
      </c>
      <c r="O490" s="35"/>
    </row>
    <row r="491" customFormat="false" ht="15" hidden="false" customHeight="false" outlineLevel="0" collapsed="false">
      <c r="A491" s="29" t="str">
        <f aca="false">IF(B491="","","C-"&amp;TEXT(ROW()-4,"000"))</f>
        <v/>
      </c>
      <c r="B491" s="35"/>
      <c r="C491" s="35"/>
      <c r="D491" s="35"/>
      <c r="E491" s="35"/>
      <c r="F491" s="35"/>
      <c r="G491" s="35"/>
      <c r="H491" s="35"/>
      <c r="I491" s="35"/>
      <c r="J491" s="35"/>
      <c r="K491" s="36"/>
      <c r="L491" s="32" t="str">
        <f aca="false">IF(B491="","",IFERROR(1/(1/SUMPRODUCT(MAX((Seguimientos!$B$5:$B$1004=B491)*Seguimientos!$A$5:$A$1004))),""))</f>
        <v/>
      </c>
      <c r="M491" s="33" t="str">
        <f aca="false">IF(B491="","",COUNTIF(Oportunidades!$B$5:$B$1004,B491))</f>
        <v/>
      </c>
      <c r="N491" s="34" t="str">
        <f aca="false">IF(B491="","",SUMIFS(Oportunidades!$E$5:$E$1004,Oportunidades!$B$5:$B$1004,B491,Oportunidades!$D$5:$D$1004,"5. Ganada"))</f>
        <v/>
      </c>
      <c r="O491" s="35"/>
    </row>
    <row r="492" customFormat="false" ht="15" hidden="false" customHeight="false" outlineLevel="0" collapsed="false">
      <c r="A492" s="29" t="str">
        <f aca="false">IF(B492="","","C-"&amp;TEXT(ROW()-4,"000"))</f>
        <v/>
      </c>
      <c r="B492" s="35"/>
      <c r="C492" s="35"/>
      <c r="D492" s="35"/>
      <c r="E492" s="35"/>
      <c r="F492" s="35"/>
      <c r="G492" s="35"/>
      <c r="H492" s="35"/>
      <c r="I492" s="35"/>
      <c r="J492" s="35"/>
      <c r="K492" s="36"/>
      <c r="L492" s="32" t="str">
        <f aca="false">IF(B492="","",IFERROR(1/(1/SUMPRODUCT(MAX((Seguimientos!$B$5:$B$1004=B492)*Seguimientos!$A$5:$A$1004))),""))</f>
        <v/>
      </c>
      <c r="M492" s="33" t="str">
        <f aca="false">IF(B492="","",COUNTIF(Oportunidades!$B$5:$B$1004,B492))</f>
        <v/>
      </c>
      <c r="N492" s="34" t="str">
        <f aca="false">IF(B492="","",SUMIFS(Oportunidades!$E$5:$E$1004,Oportunidades!$B$5:$B$1004,B492,Oportunidades!$D$5:$D$1004,"5. Ganada"))</f>
        <v/>
      </c>
      <c r="O492" s="35"/>
    </row>
    <row r="493" customFormat="false" ht="15" hidden="false" customHeight="false" outlineLevel="0" collapsed="false">
      <c r="A493" s="29" t="str">
        <f aca="false">IF(B493="","","C-"&amp;TEXT(ROW()-4,"000"))</f>
        <v/>
      </c>
      <c r="B493" s="35"/>
      <c r="C493" s="35"/>
      <c r="D493" s="35"/>
      <c r="E493" s="35"/>
      <c r="F493" s="35"/>
      <c r="G493" s="35"/>
      <c r="H493" s="35"/>
      <c r="I493" s="35"/>
      <c r="J493" s="35"/>
      <c r="K493" s="36"/>
      <c r="L493" s="32" t="str">
        <f aca="false">IF(B493="","",IFERROR(1/(1/SUMPRODUCT(MAX((Seguimientos!$B$5:$B$1004=B493)*Seguimientos!$A$5:$A$1004))),""))</f>
        <v/>
      </c>
      <c r="M493" s="33" t="str">
        <f aca="false">IF(B493="","",COUNTIF(Oportunidades!$B$5:$B$1004,B493))</f>
        <v/>
      </c>
      <c r="N493" s="34" t="str">
        <f aca="false">IF(B493="","",SUMIFS(Oportunidades!$E$5:$E$1004,Oportunidades!$B$5:$B$1004,B493,Oportunidades!$D$5:$D$1004,"5. Ganada"))</f>
        <v/>
      </c>
      <c r="O493" s="35"/>
    </row>
    <row r="494" customFormat="false" ht="15" hidden="false" customHeight="false" outlineLevel="0" collapsed="false">
      <c r="A494" s="29" t="str">
        <f aca="false">IF(B494="","","C-"&amp;TEXT(ROW()-4,"000"))</f>
        <v/>
      </c>
      <c r="B494" s="35"/>
      <c r="C494" s="35"/>
      <c r="D494" s="35"/>
      <c r="E494" s="35"/>
      <c r="F494" s="35"/>
      <c r="G494" s="35"/>
      <c r="H494" s="35"/>
      <c r="I494" s="35"/>
      <c r="J494" s="35"/>
      <c r="K494" s="36"/>
      <c r="L494" s="32" t="str">
        <f aca="false">IF(B494="","",IFERROR(1/(1/SUMPRODUCT(MAX((Seguimientos!$B$5:$B$1004=B494)*Seguimientos!$A$5:$A$1004))),""))</f>
        <v/>
      </c>
      <c r="M494" s="33" t="str">
        <f aca="false">IF(B494="","",COUNTIF(Oportunidades!$B$5:$B$1004,B494))</f>
        <v/>
      </c>
      <c r="N494" s="34" t="str">
        <f aca="false">IF(B494="","",SUMIFS(Oportunidades!$E$5:$E$1004,Oportunidades!$B$5:$B$1004,B494,Oportunidades!$D$5:$D$1004,"5. Ganada"))</f>
        <v/>
      </c>
      <c r="O494" s="35"/>
    </row>
    <row r="495" customFormat="false" ht="15" hidden="false" customHeight="false" outlineLevel="0" collapsed="false">
      <c r="A495" s="29" t="str">
        <f aca="false">IF(B495="","","C-"&amp;TEXT(ROW()-4,"000"))</f>
        <v/>
      </c>
      <c r="B495" s="35"/>
      <c r="C495" s="35"/>
      <c r="D495" s="35"/>
      <c r="E495" s="35"/>
      <c r="F495" s="35"/>
      <c r="G495" s="35"/>
      <c r="H495" s="35"/>
      <c r="I495" s="35"/>
      <c r="J495" s="35"/>
      <c r="K495" s="36"/>
      <c r="L495" s="32" t="str">
        <f aca="false">IF(B495="","",IFERROR(1/(1/SUMPRODUCT(MAX((Seguimientos!$B$5:$B$1004=B495)*Seguimientos!$A$5:$A$1004))),""))</f>
        <v/>
      </c>
      <c r="M495" s="33" t="str">
        <f aca="false">IF(B495="","",COUNTIF(Oportunidades!$B$5:$B$1004,B495))</f>
        <v/>
      </c>
      <c r="N495" s="34" t="str">
        <f aca="false">IF(B495="","",SUMIFS(Oportunidades!$E$5:$E$1004,Oportunidades!$B$5:$B$1004,B495,Oportunidades!$D$5:$D$1004,"5. Ganada"))</f>
        <v/>
      </c>
      <c r="O495" s="35"/>
    </row>
    <row r="496" customFormat="false" ht="15" hidden="false" customHeight="false" outlineLevel="0" collapsed="false">
      <c r="A496" s="29" t="str">
        <f aca="false">IF(B496="","","C-"&amp;TEXT(ROW()-4,"000"))</f>
        <v/>
      </c>
      <c r="B496" s="35"/>
      <c r="C496" s="35"/>
      <c r="D496" s="35"/>
      <c r="E496" s="35"/>
      <c r="F496" s="35"/>
      <c r="G496" s="35"/>
      <c r="H496" s="35"/>
      <c r="I496" s="35"/>
      <c r="J496" s="35"/>
      <c r="K496" s="36"/>
      <c r="L496" s="32" t="str">
        <f aca="false">IF(B496="","",IFERROR(1/(1/SUMPRODUCT(MAX((Seguimientos!$B$5:$B$1004=B496)*Seguimientos!$A$5:$A$1004))),""))</f>
        <v/>
      </c>
      <c r="M496" s="33" t="str">
        <f aca="false">IF(B496="","",COUNTIF(Oportunidades!$B$5:$B$1004,B496))</f>
        <v/>
      </c>
      <c r="N496" s="34" t="str">
        <f aca="false">IF(B496="","",SUMIFS(Oportunidades!$E$5:$E$1004,Oportunidades!$B$5:$B$1004,B496,Oportunidades!$D$5:$D$1004,"5. Ganada"))</f>
        <v/>
      </c>
      <c r="O496" s="35"/>
    </row>
    <row r="497" customFormat="false" ht="15" hidden="false" customHeight="false" outlineLevel="0" collapsed="false">
      <c r="A497" s="29" t="str">
        <f aca="false">IF(B497="","","C-"&amp;TEXT(ROW()-4,"000"))</f>
        <v/>
      </c>
      <c r="B497" s="35"/>
      <c r="C497" s="35"/>
      <c r="D497" s="35"/>
      <c r="E497" s="35"/>
      <c r="F497" s="35"/>
      <c r="G497" s="35"/>
      <c r="H497" s="35"/>
      <c r="I497" s="35"/>
      <c r="J497" s="35"/>
      <c r="K497" s="36"/>
      <c r="L497" s="32" t="str">
        <f aca="false">IF(B497="","",IFERROR(1/(1/SUMPRODUCT(MAX((Seguimientos!$B$5:$B$1004=B497)*Seguimientos!$A$5:$A$1004))),""))</f>
        <v/>
      </c>
      <c r="M497" s="33" t="str">
        <f aca="false">IF(B497="","",COUNTIF(Oportunidades!$B$5:$B$1004,B497))</f>
        <v/>
      </c>
      <c r="N497" s="34" t="str">
        <f aca="false">IF(B497="","",SUMIFS(Oportunidades!$E$5:$E$1004,Oportunidades!$B$5:$B$1004,B497,Oportunidades!$D$5:$D$1004,"5. Ganada"))</f>
        <v/>
      </c>
      <c r="O497" s="35"/>
    </row>
    <row r="498" customFormat="false" ht="15" hidden="false" customHeight="false" outlineLevel="0" collapsed="false">
      <c r="A498" s="29" t="str">
        <f aca="false">IF(B498="","","C-"&amp;TEXT(ROW()-4,"000"))</f>
        <v/>
      </c>
      <c r="B498" s="35"/>
      <c r="C498" s="35"/>
      <c r="D498" s="35"/>
      <c r="E498" s="35"/>
      <c r="F498" s="35"/>
      <c r="G498" s="35"/>
      <c r="H498" s="35"/>
      <c r="I498" s="35"/>
      <c r="J498" s="35"/>
      <c r="K498" s="36"/>
      <c r="L498" s="32" t="str">
        <f aca="false">IF(B498="","",IFERROR(1/(1/SUMPRODUCT(MAX((Seguimientos!$B$5:$B$1004=B498)*Seguimientos!$A$5:$A$1004))),""))</f>
        <v/>
      </c>
      <c r="M498" s="33" t="str">
        <f aca="false">IF(B498="","",COUNTIF(Oportunidades!$B$5:$B$1004,B498))</f>
        <v/>
      </c>
      <c r="N498" s="34" t="str">
        <f aca="false">IF(B498="","",SUMIFS(Oportunidades!$E$5:$E$1004,Oportunidades!$B$5:$B$1004,B498,Oportunidades!$D$5:$D$1004,"5. Ganada"))</f>
        <v/>
      </c>
      <c r="O498" s="35"/>
    </row>
    <row r="499" customFormat="false" ht="15" hidden="false" customHeight="false" outlineLevel="0" collapsed="false">
      <c r="A499" s="29" t="str">
        <f aca="false">IF(B499="","","C-"&amp;TEXT(ROW()-4,"000"))</f>
        <v/>
      </c>
      <c r="B499" s="35"/>
      <c r="C499" s="35"/>
      <c r="D499" s="35"/>
      <c r="E499" s="35"/>
      <c r="F499" s="35"/>
      <c r="G499" s="35"/>
      <c r="H499" s="35"/>
      <c r="I499" s="35"/>
      <c r="J499" s="35"/>
      <c r="K499" s="36"/>
      <c r="L499" s="32" t="str">
        <f aca="false">IF(B499="","",IFERROR(1/(1/SUMPRODUCT(MAX((Seguimientos!$B$5:$B$1004=B499)*Seguimientos!$A$5:$A$1004))),""))</f>
        <v/>
      </c>
      <c r="M499" s="33" t="str">
        <f aca="false">IF(B499="","",COUNTIF(Oportunidades!$B$5:$B$1004,B499))</f>
        <v/>
      </c>
      <c r="N499" s="34" t="str">
        <f aca="false">IF(B499="","",SUMIFS(Oportunidades!$E$5:$E$1004,Oportunidades!$B$5:$B$1004,B499,Oportunidades!$D$5:$D$1004,"5. Ganada"))</f>
        <v/>
      </c>
      <c r="O499" s="35"/>
    </row>
    <row r="500" customFormat="false" ht="15" hidden="false" customHeight="false" outlineLevel="0" collapsed="false">
      <c r="A500" s="29" t="str">
        <f aca="false">IF(B500="","","C-"&amp;TEXT(ROW()-4,"000"))</f>
        <v/>
      </c>
      <c r="B500" s="35"/>
      <c r="C500" s="35"/>
      <c r="D500" s="35"/>
      <c r="E500" s="35"/>
      <c r="F500" s="35"/>
      <c r="G500" s="35"/>
      <c r="H500" s="35"/>
      <c r="I500" s="35"/>
      <c r="J500" s="35"/>
      <c r="K500" s="36"/>
      <c r="L500" s="32" t="str">
        <f aca="false">IF(B500="","",IFERROR(1/(1/SUMPRODUCT(MAX((Seguimientos!$B$5:$B$1004=B500)*Seguimientos!$A$5:$A$1004))),""))</f>
        <v/>
      </c>
      <c r="M500" s="33" t="str">
        <f aca="false">IF(B500="","",COUNTIF(Oportunidades!$B$5:$B$1004,B500))</f>
        <v/>
      </c>
      <c r="N500" s="34" t="str">
        <f aca="false">IF(B500="","",SUMIFS(Oportunidades!$E$5:$E$1004,Oportunidades!$B$5:$B$1004,B500,Oportunidades!$D$5:$D$1004,"5. Ganada"))</f>
        <v/>
      </c>
      <c r="O500" s="35"/>
    </row>
    <row r="501" customFormat="false" ht="15" hidden="false" customHeight="false" outlineLevel="0" collapsed="false">
      <c r="A501" s="29" t="str">
        <f aca="false">IF(B501="","","C-"&amp;TEXT(ROW()-4,"000"))</f>
        <v/>
      </c>
      <c r="B501" s="35"/>
      <c r="C501" s="35"/>
      <c r="D501" s="35"/>
      <c r="E501" s="35"/>
      <c r="F501" s="35"/>
      <c r="G501" s="35"/>
      <c r="H501" s="35"/>
      <c r="I501" s="35"/>
      <c r="J501" s="35"/>
      <c r="K501" s="36"/>
      <c r="L501" s="32" t="str">
        <f aca="false">IF(B501="","",IFERROR(1/(1/SUMPRODUCT(MAX((Seguimientos!$B$5:$B$1004=B501)*Seguimientos!$A$5:$A$1004))),""))</f>
        <v/>
      </c>
      <c r="M501" s="33" t="str">
        <f aca="false">IF(B501="","",COUNTIF(Oportunidades!$B$5:$B$1004,B501))</f>
        <v/>
      </c>
      <c r="N501" s="34" t="str">
        <f aca="false">IF(B501="","",SUMIFS(Oportunidades!$E$5:$E$1004,Oportunidades!$B$5:$B$1004,B501,Oportunidades!$D$5:$D$1004,"5. Ganada"))</f>
        <v/>
      </c>
      <c r="O501" s="35"/>
    </row>
    <row r="502" customFormat="false" ht="15" hidden="false" customHeight="false" outlineLevel="0" collapsed="false">
      <c r="A502" s="29" t="str">
        <f aca="false">IF(B502="","","C-"&amp;TEXT(ROW()-4,"000"))</f>
        <v/>
      </c>
      <c r="B502" s="35"/>
      <c r="C502" s="35"/>
      <c r="D502" s="35"/>
      <c r="E502" s="35"/>
      <c r="F502" s="35"/>
      <c r="G502" s="35"/>
      <c r="H502" s="35"/>
      <c r="I502" s="35"/>
      <c r="J502" s="35"/>
      <c r="K502" s="36"/>
      <c r="L502" s="32" t="str">
        <f aca="false">IF(B502="","",IFERROR(1/(1/SUMPRODUCT(MAX((Seguimientos!$B$5:$B$1004=B502)*Seguimientos!$A$5:$A$1004))),""))</f>
        <v/>
      </c>
      <c r="M502" s="33" t="str">
        <f aca="false">IF(B502="","",COUNTIF(Oportunidades!$B$5:$B$1004,B502))</f>
        <v/>
      </c>
      <c r="N502" s="34" t="str">
        <f aca="false">IF(B502="","",SUMIFS(Oportunidades!$E$5:$E$1004,Oportunidades!$B$5:$B$1004,B502,Oportunidades!$D$5:$D$1004,"5. Ganada"))</f>
        <v/>
      </c>
      <c r="O502" s="35"/>
    </row>
    <row r="503" customFormat="false" ht="15" hidden="false" customHeight="false" outlineLevel="0" collapsed="false">
      <c r="A503" s="29" t="str">
        <f aca="false">IF(B503="","","C-"&amp;TEXT(ROW()-4,"000"))</f>
        <v/>
      </c>
      <c r="B503" s="35"/>
      <c r="C503" s="35"/>
      <c r="D503" s="35"/>
      <c r="E503" s="35"/>
      <c r="F503" s="35"/>
      <c r="G503" s="35"/>
      <c r="H503" s="35"/>
      <c r="I503" s="35"/>
      <c r="J503" s="35"/>
      <c r="K503" s="36"/>
      <c r="L503" s="32" t="str">
        <f aca="false">IF(B503="","",IFERROR(1/(1/SUMPRODUCT(MAX((Seguimientos!$B$5:$B$1004=B503)*Seguimientos!$A$5:$A$1004))),""))</f>
        <v/>
      </c>
      <c r="M503" s="33" t="str">
        <f aca="false">IF(B503="","",COUNTIF(Oportunidades!$B$5:$B$1004,B503))</f>
        <v/>
      </c>
      <c r="N503" s="34" t="str">
        <f aca="false">IF(B503="","",SUMIFS(Oportunidades!$E$5:$E$1004,Oportunidades!$B$5:$B$1004,B503,Oportunidades!$D$5:$D$1004,"5. Ganada"))</f>
        <v/>
      </c>
      <c r="O503" s="35"/>
    </row>
    <row r="504" customFormat="false" ht="15" hidden="false" customHeight="false" outlineLevel="0" collapsed="false">
      <c r="A504" s="29" t="str">
        <f aca="false">IF(B504="","","C-"&amp;TEXT(ROW()-4,"000"))</f>
        <v/>
      </c>
      <c r="B504" s="35"/>
      <c r="C504" s="35"/>
      <c r="D504" s="35"/>
      <c r="E504" s="35"/>
      <c r="F504" s="35"/>
      <c r="G504" s="35"/>
      <c r="H504" s="35"/>
      <c r="I504" s="35"/>
      <c r="J504" s="35"/>
      <c r="K504" s="36"/>
      <c r="L504" s="32" t="str">
        <f aca="false">IF(B504="","",IFERROR(1/(1/SUMPRODUCT(MAX((Seguimientos!$B$5:$B$1004=B504)*Seguimientos!$A$5:$A$1004))),""))</f>
        <v/>
      </c>
      <c r="M504" s="33" t="str">
        <f aca="false">IF(B504="","",COUNTIF(Oportunidades!$B$5:$B$1004,B504))</f>
        <v/>
      </c>
      <c r="N504" s="34" t="str">
        <f aca="false">IF(B504="","",SUMIFS(Oportunidades!$E$5:$E$1004,Oportunidades!$B$5:$B$1004,B504,Oportunidades!$D$5:$D$1004,"5. Ganada"))</f>
        <v/>
      </c>
      <c r="O504" s="35"/>
    </row>
    <row r="505" customFormat="false" ht="15" hidden="false" customHeight="false" outlineLevel="0" collapsed="false">
      <c r="A505" s="29" t="str">
        <f aca="false">IF(B505="","","C-"&amp;TEXT(ROW()-4,"000"))</f>
        <v/>
      </c>
      <c r="B505" s="35"/>
      <c r="C505" s="35"/>
      <c r="D505" s="35"/>
      <c r="E505" s="35"/>
      <c r="F505" s="35"/>
      <c r="G505" s="35"/>
      <c r="H505" s="35"/>
      <c r="I505" s="35"/>
      <c r="J505" s="35"/>
      <c r="K505" s="36"/>
      <c r="L505" s="32" t="str">
        <f aca="false">IF(B505="","",IFERROR(1/(1/SUMPRODUCT(MAX((Seguimientos!$B$5:$B$1004=B505)*Seguimientos!$A$5:$A$1004))),""))</f>
        <v/>
      </c>
      <c r="M505" s="33" t="str">
        <f aca="false">IF(B505="","",COUNTIF(Oportunidades!$B$5:$B$1004,B505))</f>
        <v/>
      </c>
      <c r="N505" s="34" t="str">
        <f aca="false">IF(B505="","",SUMIFS(Oportunidades!$E$5:$E$1004,Oportunidades!$B$5:$B$1004,B505,Oportunidades!$D$5:$D$1004,"5. Ganada"))</f>
        <v/>
      </c>
      <c r="O505" s="35"/>
    </row>
    <row r="506" customFormat="false" ht="15" hidden="false" customHeight="false" outlineLevel="0" collapsed="false">
      <c r="A506" s="29" t="str">
        <f aca="false">IF(B506="","","C-"&amp;TEXT(ROW()-4,"000"))</f>
        <v/>
      </c>
      <c r="B506" s="35"/>
      <c r="C506" s="35"/>
      <c r="D506" s="35"/>
      <c r="E506" s="35"/>
      <c r="F506" s="35"/>
      <c r="G506" s="35"/>
      <c r="H506" s="35"/>
      <c r="I506" s="35"/>
      <c r="J506" s="35"/>
      <c r="K506" s="36"/>
      <c r="L506" s="32" t="str">
        <f aca="false">IF(B506="","",IFERROR(1/(1/SUMPRODUCT(MAX((Seguimientos!$B$5:$B$1004=B506)*Seguimientos!$A$5:$A$1004))),""))</f>
        <v/>
      </c>
      <c r="M506" s="33" t="str">
        <f aca="false">IF(B506="","",COUNTIF(Oportunidades!$B$5:$B$1004,B506))</f>
        <v/>
      </c>
      <c r="N506" s="34" t="str">
        <f aca="false">IF(B506="","",SUMIFS(Oportunidades!$E$5:$E$1004,Oportunidades!$B$5:$B$1004,B506,Oportunidades!$D$5:$D$1004,"5. Ganada"))</f>
        <v/>
      </c>
      <c r="O506" s="35"/>
    </row>
    <row r="507" customFormat="false" ht="15" hidden="false" customHeight="false" outlineLevel="0" collapsed="false">
      <c r="A507" s="29" t="str">
        <f aca="false">IF(B507="","","C-"&amp;TEXT(ROW()-4,"000"))</f>
        <v/>
      </c>
      <c r="B507" s="35"/>
      <c r="C507" s="35"/>
      <c r="D507" s="35"/>
      <c r="E507" s="35"/>
      <c r="F507" s="35"/>
      <c r="G507" s="35"/>
      <c r="H507" s="35"/>
      <c r="I507" s="35"/>
      <c r="J507" s="35"/>
      <c r="K507" s="36"/>
      <c r="L507" s="32" t="str">
        <f aca="false">IF(B507="","",IFERROR(1/(1/SUMPRODUCT(MAX((Seguimientos!$B$5:$B$1004=B507)*Seguimientos!$A$5:$A$1004))),""))</f>
        <v/>
      </c>
      <c r="M507" s="33" t="str">
        <f aca="false">IF(B507="","",COUNTIF(Oportunidades!$B$5:$B$1004,B507))</f>
        <v/>
      </c>
      <c r="N507" s="34" t="str">
        <f aca="false">IF(B507="","",SUMIFS(Oportunidades!$E$5:$E$1004,Oportunidades!$B$5:$B$1004,B507,Oportunidades!$D$5:$D$1004,"5. Ganada"))</f>
        <v/>
      </c>
      <c r="O507" s="35"/>
    </row>
    <row r="508" customFormat="false" ht="15" hidden="false" customHeight="false" outlineLevel="0" collapsed="false">
      <c r="A508" s="29" t="str">
        <f aca="false">IF(B508="","","C-"&amp;TEXT(ROW()-4,"000"))</f>
        <v/>
      </c>
      <c r="B508" s="35"/>
      <c r="C508" s="35"/>
      <c r="D508" s="35"/>
      <c r="E508" s="35"/>
      <c r="F508" s="35"/>
      <c r="G508" s="35"/>
      <c r="H508" s="35"/>
      <c r="I508" s="35"/>
      <c r="J508" s="35"/>
      <c r="K508" s="36"/>
      <c r="L508" s="32" t="str">
        <f aca="false">IF(B508="","",IFERROR(1/(1/SUMPRODUCT(MAX((Seguimientos!$B$5:$B$1004=B508)*Seguimientos!$A$5:$A$1004))),""))</f>
        <v/>
      </c>
      <c r="M508" s="33" t="str">
        <f aca="false">IF(B508="","",COUNTIF(Oportunidades!$B$5:$B$1004,B508))</f>
        <v/>
      </c>
      <c r="N508" s="34" t="str">
        <f aca="false">IF(B508="","",SUMIFS(Oportunidades!$E$5:$E$1004,Oportunidades!$B$5:$B$1004,B508,Oportunidades!$D$5:$D$1004,"5. Ganada"))</f>
        <v/>
      </c>
      <c r="O508" s="35"/>
    </row>
    <row r="509" customFormat="false" ht="15" hidden="false" customHeight="false" outlineLevel="0" collapsed="false">
      <c r="A509" s="29" t="str">
        <f aca="false">IF(B509="","","C-"&amp;TEXT(ROW()-4,"000"))</f>
        <v/>
      </c>
      <c r="B509" s="35"/>
      <c r="C509" s="35"/>
      <c r="D509" s="35"/>
      <c r="E509" s="35"/>
      <c r="F509" s="35"/>
      <c r="G509" s="35"/>
      <c r="H509" s="35"/>
      <c r="I509" s="35"/>
      <c r="J509" s="35"/>
      <c r="K509" s="36"/>
      <c r="L509" s="32" t="str">
        <f aca="false">IF(B509="","",IFERROR(1/(1/SUMPRODUCT(MAX((Seguimientos!$B$5:$B$1004=B509)*Seguimientos!$A$5:$A$1004))),""))</f>
        <v/>
      </c>
      <c r="M509" s="33" t="str">
        <f aca="false">IF(B509="","",COUNTIF(Oportunidades!$B$5:$B$1004,B509))</f>
        <v/>
      </c>
      <c r="N509" s="34" t="str">
        <f aca="false">IF(B509="","",SUMIFS(Oportunidades!$E$5:$E$1004,Oportunidades!$B$5:$B$1004,B509,Oportunidades!$D$5:$D$1004,"5. Ganada"))</f>
        <v/>
      </c>
      <c r="O509" s="35"/>
    </row>
    <row r="510" customFormat="false" ht="15" hidden="false" customHeight="false" outlineLevel="0" collapsed="false">
      <c r="A510" s="29" t="str">
        <f aca="false">IF(B510="","","C-"&amp;TEXT(ROW()-4,"000"))</f>
        <v/>
      </c>
      <c r="B510" s="35"/>
      <c r="C510" s="35"/>
      <c r="D510" s="35"/>
      <c r="E510" s="35"/>
      <c r="F510" s="35"/>
      <c r="G510" s="35"/>
      <c r="H510" s="35"/>
      <c r="I510" s="35"/>
      <c r="J510" s="35"/>
      <c r="K510" s="36"/>
      <c r="L510" s="32" t="str">
        <f aca="false">IF(B510="","",IFERROR(1/(1/SUMPRODUCT(MAX((Seguimientos!$B$5:$B$1004=B510)*Seguimientos!$A$5:$A$1004))),""))</f>
        <v/>
      </c>
      <c r="M510" s="33" t="str">
        <f aca="false">IF(B510="","",COUNTIF(Oportunidades!$B$5:$B$1004,B510))</f>
        <v/>
      </c>
      <c r="N510" s="34" t="str">
        <f aca="false">IF(B510="","",SUMIFS(Oportunidades!$E$5:$E$1004,Oportunidades!$B$5:$B$1004,B510,Oportunidades!$D$5:$D$1004,"5. Ganada"))</f>
        <v/>
      </c>
      <c r="O510" s="35"/>
    </row>
    <row r="511" customFormat="false" ht="15" hidden="false" customHeight="false" outlineLevel="0" collapsed="false">
      <c r="A511" s="29" t="str">
        <f aca="false">IF(B511="","","C-"&amp;TEXT(ROW()-4,"000"))</f>
        <v/>
      </c>
      <c r="B511" s="35"/>
      <c r="C511" s="35"/>
      <c r="D511" s="35"/>
      <c r="E511" s="35"/>
      <c r="F511" s="35"/>
      <c r="G511" s="35"/>
      <c r="H511" s="35"/>
      <c r="I511" s="35"/>
      <c r="J511" s="35"/>
      <c r="K511" s="36"/>
      <c r="L511" s="32" t="str">
        <f aca="false">IF(B511="","",IFERROR(1/(1/SUMPRODUCT(MAX((Seguimientos!$B$5:$B$1004=B511)*Seguimientos!$A$5:$A$1004))),""))</f>
        <v/>
      </c>
      <c r="M511" s="33" t="str">
        <f aca="false">IF(B511="","",COUNTIF(Oportunidades!$B$5:$B$1004,B511))</f>
        <v/>
      </c>
      <c r="N511" s="34" t="str">
        <f aca="false">IF(B511="","",SUMIFS(Oportunidades!$E$5:$E$1004,Oportunidades!$B$5:$B$1004,B511,Oportunidades!$D$5:$D$1004,"5. Ganada"))</f>
        <v/>
      </c>
      <c r="O511" s="35"/>
    </row>
    <row r="512" customFormat="false" ht="15" hidden="false" customHeight="false" outlineLevel="0" collapsed="false">
      <c r="A512" s="29" t="str">
        <f aca="false">IF(B512="","","C-"&amp;TEXT(ROW()-4,"000"))</f>
        <v/>
      </c>
      <c r="B512" s="35"/>
      <c r="C512" s="35"/>
      <c r="D512" s="35"/>
      <c r="E512" s="35"/>
      <c r="F512" s="35"/>
      <c r="G512" s="35"/>
      <c r="H512" s="35"/>
      <c r="I512" s="35"/>
      <c r="J512" s="35"/>
      <c r="K512" s="36"/>
      <c r="L512" s="32" t="str">
        <f aca="false">IF(B512="","",IFERROR(1/(1/SUMPRODUCT(MAX((Seguimientos!$B$5:$B$1004=B512)*Seguimientos!$A$5:$A$1004))),""))</f>
        <v/>
      </c>
      <c r="M512" s="33" t="str">
        <f aca="false">IF(B512="","",COUNTIF(Oportunidades!$B$5:$B$1004,B512))</f>
        <v/>
      </c>
      <c r="N512" s="34" t="str">
        <f aca="false">IF(B512="","",SUMIFS(Oportunidades!$E$5:$E$1004,Oportunidades!$B$5:$B$1004,B512,Oportunidades!$D$5:$D$1004,"5. Ganada"))</f>
        <v/>
      </c>
      <c r="O512" s="35"/>
    </row>
    <row r="513" customFormat="false" ht="15" hidden="false" customHeight="false" outlineLevel="0" collapsed="false">
      <c r="A513" s="29" t="str">
        <f aca="false">IF(B513="","","C-"&amp;TEXT(ROW()-4,"000"))</f>
        <v/>
      </c>
      <c r="B513" s="35"/>
      <c r="C513" s="35"/>
      <c r="D513" s="35"/>
      <c r="E513" s="35"/>
      <c r="F513" s="35"/>
      <c r="G513" s="35"/>
      <c r="H513" s="35"/>
      <c r="I513" s="35"/>
      <c r="J513" s="35"/>
      <c r="K513" s="36"/>
      <c r="L513" s="32" t="str">
        <f aca="false">IF(B513="","",IFERROR(1/(1/SUMPRODUCT(MAX((Seguimientos!$B$5:$B$1004=B513)*Seguimientos!$A$5:$A$1004))),""))</f>
        <v/>
      </c>
      <c r="M513" s="33" t="str">
        <f aca="false">IF(B513="","",COUNTIF(Oportunidades!$B$5:$B$1004,B513))</f>
        <v/>
      </c>
      <c r="N513" s="34" t="str">
        <f aca="false">IF(B513="","",SUMIFS(Oportunidades!$E$5:$E$1004,Oportunidades!$B$5:$B$1004,B513,Oportunidades!$D$5:$D$1004,"5. Ganada"))</f>
        <v/>
      </c>
      <c r="O513" s="35"/>
    </row>
    <row r="514" customFormat="false" ht="15" hidden="false" customHeight="false" outlineLevel="0" collapsed="false">
      <c r="A514" s="29" t="str">
        <f aca="false">IF(B514="","","C-"&amp;TEXT(ROW()-4,"000"))</f>
        <v/>
      </c>
      <c r="B514" s="35"/>
      <c r="C514" s="35"/>
      <c r="D514" s="35"/>
      <c r="E514" s="35"/>
      <c r="F514" s="35"/>
      <c r="G514" s="35"/>
      <c r="H514" s="35"/>
      <c r="I514" s="35"/>
      <c r="J514" s="35"/>
      <c r="K514" s="36"/>
      <c r="L514" s="32" t="str">
        <f aca="false">IF(B514="","",IFERROR(1/(1/SUMPRODUCT(MAX((Seguimientos!$B$5:$B$1004=B514)*Seguimientos!$A$5:$A$1004))),""))</f>
        <v/>
      </c>
      <c r="M514" s="33" t="str">
        <f aca="false">IF(B514="","",COUNTIF(Oportunidades!$B$5:$B$1004,B514))</f>
        <v/>
      </c>
      <c r="N514" s="34" t="str">
        <f aca="false">IF(B514="","",SUMIFS(Oportunidades!$E$5:$E$1004,Oportunidades!$B$5:$B$1004,B514,Oportunidades!$D$5:$D$1004,"5. Ganada"))</f>
        <v/>
      </c>
      <c r="O514" s="35"/>
    </row>
    <row r="515" customFormat="false" ht="15" hidden="false" customHeight="false" outlineLevel="0" collapsed="false">
      <c r="A515" s="29" t="str">
        <f aca="false">IF(B515="","","C-"&amp;TEXT(ROW()-4,"000"))</f>
        <v/>
      </c>
      <c r="B515" s="35"/>
      <c r="C515" s="35"/>
      <c r="D515" s="35"/>
      <c r="E515" s="35"/>
      <c r="F515" s="35"/>
      <c r="G515" s="35"/>
      <c r="H515" s="35"/>
      <c r="I515" s="35"/>
      <c r="J515" s="35"/>
      <c r="K515" s="36"/>
      <c r="L515" s="32" t="str">
        <f aca="false">IF(B515="","",IFERROR(1/(1/SUMPRODUCT(MAX((Seguimientos!$B$5:$B$1004=B515)*Seguimientos!$A$5:$A$1004))),""))</f>
        <v/>
      </c>
      <c r="M515" s="33" t="str">
        <f aca="false">IF(B515="","",COUNTIF(Oportunidades!$B$5:$B$1004,B515))</f>
        <v/>
      </c>
      <c r="N515" s="34" t="str">
        <f aca="false">IF(B515="","",SUMIFS(Oportunidades!$E$5:$E$1004,Oportunidades!$B$5:$B$1004,B515,Oportunidades!$D$5:$D$1004,"5. Ganada"))</f>
        <v/>
      </c>
      <c r="O515" s="35"/>
    </row>
    <row r="516" customFormat="false" ht="15" hidden="false" customHeight="false" outlineLevel="0" collapsed="false">
      <c r="A516" s="29" t="str">
        <f aca="false">IF(B516="","","C-"&amp;TEXT(ROW()-4,"000"))</f>
        <v/>
      </c>
      <c r="B516" s="35"/>
      <c r="C516" s="35"/>
      <c r="D516" s="35"/>
      <c r="E516" s="35"/>
      <c r="F516" s="35"/>
      <c r="G516" s="35"/>
      <c r="H516" s="35"/>
      <c r="I516" s="35"/>
      <c r="J516" s="35"/>
      <c r="K516" s="36"/>
      <c r="L516" s="32" t="str">
        <f aca="false">IF(B516="","",IFERROR(1/(1/SUMPRODUCT(MAX((Seguimientos!$B$5:$B$1004=B516)*Seguimientos!$A$5:$A$1004))),""))</f>
        <v/>
      </c>
      <c r="M516" s="33" t="str">
        <f aca="false">IF(B516="","",COUNTIF(Oportunidades!$B$5:$B$1004,B516))</f>
        <v/>
      </c>
      <c r="N516" s="34" t="str">
        <f aca="false">IF(B516="","",SUMIFS(Oportunidades!$E$5:$E$1004,Oportunidades!$B$5:$B$1004,B516,Oportunidades!$D$5:$D$1004,"5. Ganada"))</f>
        <v/>
      </c>
      <c r="O516" s="35"/>
    </row>
    <row r="517" customFormat="false" ht="15" hidden="false" customHeight="false" outlineLevel="0" collapsed="false">
      <c r="A517" s="29" t="str">
        <f aca="false">IF(B517="","","C-"&amp;TEXT(ROW()-4,"000"))</f>
        <v/>
      </c>
      <c r="B517" s="35"/>
      <c r="C517" s="35"/>
      <c r="D517" s="35"/>
      <c r="E517" s="35"/>
      <c r="F517" s="35"/>
      <c r="G517" s="35"/>
      <c r="H517" s="35"/>
      <c r="I517" s="35"/>
      <c r="J517" s="35"/>
      <c r="K517" s="36"/>
      <c r="L517" s="32" t="str">
        <f aca="false">IF(B517="","",IFERROR(1/(1/SUMPRODUCT(MAX((Seguimientos!$B$5:$B$1004=B517)*Seguimientos!$A$5:$A$1004))),""))</f>
        <v/>
      </c>
      <c r="M517" s="33" t="str">
        <f aca="false">IF(B517="","",COUNTIF(Oportunidades!$B$5:$B$1004,B517))</f>
        <v/>
      </c>
      <c r="N517" s="34" t="str">
        <f aca="false">IF(B517="","",SUMIFS(Oportunidades!$E$5:$E$1004,Oportunidades!$B$5:$B$1004,B517,Oportunidades!$D$5:$D$1004,"5. Ganada"))</f>
        <v/>
      </c>
      <c r="O517" s="35"/>
    </row>
    <row r="518" customFormat="false" ht="15" hidden="false" customHeight="false" outlineLevel="0" collapsed="false">
      <c r="A518" s="29" t="str">
        <f aca="false">IF(B518="","","C-"&amp;TEXT(ROW()-4,"000"))</f>
        <v/>
      </c>
      <c r="B518" s="35"/>
      <c r="C518" s="35"/>
      <c r="D518" s="35"/>
      <c r="E518" s="35"/>
      <c r="F518" s="35"/>
      <c r="G518" s="35"/>
      <c r="H518" s="35"/>
      <c r="I518" s="35"/>
      <c r="J518" s="35"/>
      <c r="K518" s="36"/>
      <c r="L518" s="32" t="str">
        <f aca="false">IF(B518="","",IFERROR(1/(1/SUMPRODUCT(MAX((Seguimientos!$B$5:$B$1004=B518)*Seguimientos!$A$5:$A$1004))),""))</f>
        <v/>
      </c>
      <c r="M518" s="33" t="str">
        <f aca="false">IF(B518="","",COUNTIF(Oportunidades!$B$5:$B$1004,B518))</f>
        <v/>
      </c>
      <c r="N518" s="34" t="str">
        <f aca="false">IF(B518="","",SUMIFS(Oportunidades!$E$5:$E$1004,Oportunidades!$B$5:$B$1004,B518,Oportunidades!$D$5:$D$1004,"5. Ganada"))</f>
        <v/>
      </c>
      <c r="O518" s="35"/>
    </row>
    <row r="519" customFormat="false" ht="15" hidden="false" customHeight="false" outlineLevel="0" collapsed="false">
      <c r="A519" s="29" t="str">
        <f aca="false">IF(B519="","","C-"&amp;TEXT(ROW()-4,"000"))</f>
        <v/>
      </c>
      <c r="B519" s="35"/>
      <c r="C519" s="35"/>
      <c r="D519" s="35"/>
      <c r="E519" s="35"/>
      <c r="F519" s="35"/>
      <c r="G519" s="35"/>
      <c r="H519" s="35"/>
      <c r="I519" s="35"/>
      <c r="J519" s="35"/>
      <c r="K519" s="36"/>
      <c r="L519" s="32" t="str">
        <f aca="false">IF(B519="","",IFERROR(1/(1/SUMPRODUCT(MAX((Seguimientos!$B$5:$B$1004=B519)*Seguimientos!$A$5:$A$1004))),""))</f>
        <v/>
      </c>
      <c r="M519" s="33" t="str">
        <f aca="false">IF(B519="","",COUNTIF(Oportunidades!$B$5:$B$1004,B519))</f>
        <v/>
      </c>
      <c r="N519" s="34" t="str">
        <f aca="false">IF(B519="","",SUMIFS(Oportunidades!$E$5:$E$1004,Oportunidades!$B$5:$B$1004,B519,Oportunidades!$D$5:$D$1004,"5. Ganada"))</f>
        <v/>
      </c>
      <c r="O519" s="35"/>
    </row>
    <row r="520" customFormat="false" ht="15" hidden="false" customHeight="false" outlineLevel="0" collapsed="false">
      <c r="A520" s="29" t="str">
        <f aca="false">IF(B520="","","C-"&amp;TEXT(ROW()-4,"000"))</f>
        <v/>
      </c>
      <c r="B520" s="35"/>
      <c r="C520" s="35"/>
      <c r="D520" s="35"/>
      <c r="E520" s="35"/>
      <c r="F520" s="35"/>
      <c r="G520" s="35"/>
      <c r="H520" s="35"/>
      <c r="I520" s="35"/>
      <c r="J520" s="35"/>
      <c r="K520" s="36"/>
      <c r="L520" s="32" t="str">
        <f aca="false">IF(B520="","",IFERROR(1/(1/SUMPRODUCT(MAX((Seguimientos!$B$5:$B$1004=B520)*Seguimientos!$A$5:$A$1004))),""))</f>
        <v/>
      </c>
      <c r="M520" s="33" t="str">
        <f aca="false">IF(B520="","",COUNTIF(Oportunidades!$B$5:$B$1004,B520))</f>
        <v/>
      </c>
      <c r="N520" s="34" t="str">
        <f aca="false">IF(B520="","",SUMIFS(Oportunidades!$E$5:$E$1004,Oportunidades!$B$5:$B$1004,B520,Oportunidades!$D$5:$D$1004,"5. Ganada"))</f>
        <v/>
      </c>
      <c r="O520" s="35"/>
    </row>
    <row r="521" customFormat="false" ht="15" hidden="false" customHeight="false" outlineLevel="0" collapsed="false">
      <c r="A521" s="29" t="str">
        <f aca="false">IF(B521="","","C-"&amp;TEXT(ROW()-4,"000"))</f>
        <v/>
      </c>
      <c r="B521" s="35"/>
      <c r="C521" s="35"/>
      <c r="D521" s="35"/>
      <c r="E521" s="35"/>
      <c r="F521" s="35"/>
      <c r="G521" s="35"/>
      <c r="H521" s="35"/>
      <c r="I521" s="35"/>
      <c r="J521" s="35"/>
      <c r="K521" s="36"/>
      <c r="L521" s="32" t="str">
        <f aca="false">IF(B521="","",IFERROR(1/(1/SUMPRODUCT(MAX((Seguimientos!$B$5:$B$1004=B521)*Seguimientos!$A$5:$A$1004))),""))</f>
        <v/>
      </c>
      <c r="M521" s="33" t="str">
        <f aca="false">IF(B521="","",COUNTIF(Oportunidades!$B$5:$B$1004,B521))</f>
        <v/>
      </c>
      <c r="N521" s="34" t="str">
        <f aca="false">IF(B521="","",SUMIFS(Oportunidades!$E$5:$E$1004,Oportunidades!$B$5:$B$1004,B521,Oportunidades!$D$5:$D$1004,"5. Ganada"))</f>
        <v/>
      </c>
      <c r="O521" s="35"/>
    </row>
    <row r="522" customFormat="false" ht="15" hidden="false" customHeight="false" outlineLevel="0" collapsed="false">
      <c r="A522" s="29" t="str">
        <f aca="false">IF(B522="","","C-"&amp;TEXT(ROW()-4,"000"))</f>
        <v/>
      </c>
      <c r="B522" s="35"/>
      <c r="C522" s="35"/>
      <c r="D522" s="35"/>
      <c r="E522" s="35"/>
      <c r="F522" s="35"/>
      <c r="G522" s="35"/>
      <c r="H522" s="35"/>
      <c r="I522" s="35"/>
      <c r="J522" s="35"/>
      <c r="K522" s="36"/>
      <c r="L522" s="32" t="str">
        <f aca="false">IF(B522="","",IFERROR(1/(1/SUMPRODUCT(MAX((Seguimientos!$B$5:$B$1004=B522)*Seguimientos!$A$5:$A$1004))),""))</f>
        <v/>
      </c>
      <c r="M522" s="33" t="str">
        <f aca="false">IF(B522="","",COUNTIF(Oportunidades!$B$5:$B$1004,B522))</f>
        <v/>
      </c>
      <c r="N522" s="34" t="str">
        <f aca="false">IF(B522="","",SUMIFS(Oportunidades!$E$5:$E$1004,Oportunidades!$B$5:$B$1004,B522,Oportunidades!$D$5:$D$1004,"5. Ganada"))</f>
        <v/>
      </c>
      <c r="O522" s="35"/>
    </row>
    <row r="523" customFormat="false" ht="15" hidden="false" customHeight="false" outlineLevel="0" collapsed="false">
      <c r="A523" s="29" t="str">
        <f aca="false">IF(B523="","","C-"&amp;TEXT(ROW()-4,"000"))</f>
        <v/>
      </c>
      <c r="B523" s="35"/>
      <c r="C523" s="35"/>
      <c r="D523" s="35"/>
      <c r="E523" s="35"/>
      <c r="F523" s="35"/>
      <c r="G523" s="35"/>
      <c r="H523" s="35"/>
      <c r="I523" s="35"/>
      <c r="J523" s="35"/>
      <c r="K523" s="36"/>
      <c r="L523" s="32" t="str">
        <f aca="false">IF(B523="","",IFERROR(1/(1/SUMPRODUCT(MAX((Seguimientos!$B$5:$B$1004=B523)*Seguimientos!$A$5:$A$1004))),""))</f>
        <v/>
      </c>
      <c r="M523" s="33" t="str">
        <f aca="false">IF(B523="","",COUNTIF(Oportunidades!$B$5:$B$1004,B523))</f>
        <v/>
      </c>
      <c r="N523" s="34" t="str">
        <f aca="false">IF(B523="","",SUMIFS(Oportunidades!$E$5:$E$1004,Oportunidades!$B$5:$B$1004,B523,Oportunidades!$D$5:$D$1004,"5. Ganada"))</f>
        <v/>
      </c>
      <c r="O523" s="35"/>
    </row>
    <row r="524" customFormat="false" ht="15" hidden="false" customHeight="false" outlineLevel="0" collapsed="false">
      <c r="A524" s="29" t="str">
        <f aca="false">IF(B524="","","C-"&amp;TEXT(ROW()-4,"000"))</f>
        <v/>
      </c>
      <c r="B524" s="35"/>
      <c r="C524" s="35"/>
      <c r="D524" s="35"/>
      <c r="E524" s="35"/>
      <c r="F524" s="35"/>
      <c r="G524" s="35"/>
      <c r="H524" s="35"/>
      <c r="I524" s="35"/>
      <c r="J524" s="35"/>
      <c r="K524" s="36"/>
      <c r="L524" s="32" t="str">
        <f aca="false">IF(B524="","",IFERROR(1/(1/SUMPRODUCT(MAX((Seguimientos!$B$5:$B$1004=B524)*Seguimientos!$A$5:$A$1004))),""))</f>
        <v/>
      </c>
      <c r="M524" s="33" t="str">
        <f aca="false">IF(B524="","",COUNTIF(Oportunidades!$B$5:$B$1004,B524))</f>
        <v/>
      </c>
      <c r="N524" s="34" t="str">
        <f aca="false">IF(B524="","",SUMIFS(Oportunidades!$E$5:$E$1004,Oportunidades!$B$5:$B$1004,B524,Oportunidades!$D$5:$D$1004,"5. Ganada"))</f>
        <v/>
      </c>
      <c r="O524" s="35"/>
    </row>
    <row r="525" customFormat="false" ht="15" hidden="false" customHeight="false" outlineLevel="0" collapsed="false">
      <c r="A525" s="29" t="str">
        <f aca="false">IF(B525="","","C-"&amp;TEXT(ROW()-4,"000"))</f>
        <v/>
      </c>
      <c r="B525" s="35"/>
      <c r="C525" s="35"/>
      <c r="D525" s="35"/>
      <c r="E525" s="35"/>
      <c r="F525" s="35"/>
      <c r="G525" s="35"/>
      <c r="H525" s="35"/>
      <c r="I525" s="35"/>
      <c r="J525" s="35"/>
      <c r="K525" s="36"/>
      <c r="L525" s="32" t="str">
        <f aca="false">IF(B525="","",IFERROR(1/(1/SUMPRODUCT(MAX((Seguimientos!$B$5:$B$1004=B525)*Seguimientos!$A$5:$A$1004))),""))</f>
        <v/>
      </c>
      <c r="M525" s="33" t="str">
        <f aca="false">IF(B525="","",COUNTIF(Oportunidades!$B$5:$B$1004,B525))</f>
        <v/>
      </c>
      <c r="N525" s="34" t="str">
        <f aca="false">IF(B525="","",SUMIFS(Oportunidades!$E$5:$E$1004,Oportunidades!$B$5:$B$1004,B525,Oportunidades!$D$5:$D$1004,"5. Ganada"))</f>
        <v/>
      </c>
      <c r="O525" s="35"/>
    </row>
    <row r="526" customFormat="false" ht="15" hidden="false" customHeight="false" outlineLevel="0" collapsed="false">
      <c r="A526" s="29" t="str">
        <f aca="false">IF(B526="","","C-"&amp;TEXT(ROW()-4,"000"))</f>
        <v/>
      </c>
      <c r="B526" s="35"/>
      <c r="C526" s="35"/>
      <c r="D526" s="35"/>
      <c r="E526" s="35"/>
      <c r="F526" s="35"/>
      <c r="G526" s="35"/>
      <c r="H526" s="35"/>
      <c r="I526" s="35"/>
      <c r="J526" s="35"/>
      <c r="K526" s="36"/>
      <c r="L526" s="32" t="str">
        <f aca="false">IF(B526="","",IFERROR(1/(1/SUMPRODUCT(MAX((Seguimientos!$B$5:$B$1004=B526)*Seguimientos!$A$5:$A$1004))),""))</f>
        <v/>
      </c>
      <c r="M526" s="33" t="str">
        <f aca="false">IF(B526="","",COUNTIF(Oportunidades!$B$5:$B$1004,B526))</f>
        <v/>
      </c>
      <c r="N526" s="34" t="str">
        <f aca="false">IF(B526="","",SUMIFS(Oportunidades!$E$5:$E$1004,Oportunidades!$B$5:$B$1004,B526,Oportunidades!$D$5:$D$1004,"5. Ganada"))</f>
        <v/>
      </c>
      <c r="O526" s="35"/>
    </row>
    <row r="527" customFormat="false" ht="15" hidden="false" customHeight="false" outlineLevel="0" collapsed="false">
      <c r="A527" s="29" t="str">
        <f aca="false">IF(B527="","","C-"&amp;TEXT(ROW()-4,"000"))</f>
        <v/>
      </c>
      <c r="B527" s="35"/>
      <c r="C527" s="35"/>
      <c r="D527" s="35"/>
      <c r="E527" s="35"/>
      <c r="F527" s="35"/>
      <c r="G527" s="35"/>
      <c r="H527" s="35"/>
      <c r="I527" s="35"/>
      <c r="J527" s="35"/>
      <c r="K527" s="36"/>
      <c r="L527" s="32" t="str">
        <f aca="false">IF(B527="","",IFERROR(1/(1/SUMPRODUCT(MAX((Seguimientos!$B$5:$B$1004=B527)*Seguimientos!$A$5:$A$1004))),""))</f>
        <v/>
      </c>
      <c r="M527" s="33" t="str">
        <f aca="false">IF(B527="","",COUNTIF(Oportunidades!$B$5:$B$1004,B527))</f>
        <v/>
      </c>
      <c r="N527" s="34" t="str">
        <f aca="false">IF(B527="","",SUMIFS(Oportunidades!$E$5:$E$1004,Oportunidades!$B$5:$B$1004,B527,Oportunidades!$D$5:$D$1004,"5. Ganada"))</f>
        <v/>
      </c>
      <c r="O527" s="35"/>
    </row>
    <row r="528" customFormat="false" ht="15" hidden="false" customHeight="false" outlineLevel="0" collapsed="false">
      <c r="A528" s="29" t="str">
        <f aca="false">IF(B528="","","C-"&amp;TEXT(ROW()-4,"000"))</f>
        <v/>
      </c>
      <c r="B528" s="35"/>
      <c r="C528" s="35"/>
      <c r="D528" s="35"/>
      <c r="E528" s="35"/>
      <c r="F528" s="35"/>
      <c r="G528" s="35"/>
      <c r="H528" s="35"/>
      <c r="I528" s="35"/>
      <c r="J528" s="35"/>
      <c r="K528" s="36"/>
      <c r="L528" s="32" t="str">
        <f aca="false">IF(B528="","",IFERROR(1/(1/SUMPRODUCT(MAX((Seguimientos!$B$5:$B$1004=B528)*Seguimientos!$A$5:$A$1004))),""))</f>
        <v/>
      </c>
      <c r="M528" s="33" t="str">
        <f aca="false">IF(B528="","",COUNTIF(Oportunidades!$B$5:$B$1004,B528))</f>
        <v/>
      </c>
      <c r="N528" s="34" t="str">
        <f aca="false">IF(B528="","",SUMIFS(Oportunidades!$E$5:$E$1004,Oportunidades!$B$5:$B$1004,B528,Oportunidades!$D$5:$D$1004,"5. Ganada"))</f>
        <v/>
      </c>
      <c r="O528" s="35"/>
    </row>
    <row r="529" customFormat="false" ht="15" hidden="false" customHeight="false" outlineLevel="0" collapsed="false">
      <c r="A529" s="29" t="str">
        <f aca="false">IF(B529="","","C-"&amp;TEXT(ROW()-4,"000"))</f>
        <v/>
      </c>
      <c r="B529" s="35"/>
      <c r="C529" s="35"/>
      <c r="D529" s="35"/>
      <c r="E529" s="35"/>
      <c r="F529" s="35"/>
      <c r="G529" s="35"/>
      <c r="H529" s="35"/>
      <c r="I529" s="35"/>
      <c r="J529" s="35"/>
      <c r="K529" s="36"/>
      <c r="L529" s="32" t="str">
        <f aca="false">IF(B529="","",IFERROR(1/(1/SUMPRODUCT(MAX((Seguimientos!$B$5:$B$1004=B529)*Seguimientos!$A$5:$A$1004))),""))</f>
        <v/>
      </c>
      <c r="M529" s="33" t="str">
        <f aca="false">IF(B529="","",COUNTIF(Oportunidades!$B$5:$B$1004,B529))</f>
        <v/>
      </c>
      <c r="N529" s="34" t="str">
        <f aca="false">IF(B529="","",SUMIFS(Oportunidades!$E$5:$E$1004,Oportunidades!$B$5:$B$1004,B529,Oportunidades!$D$5:$D$1004,"5. Ganada"))</f>
        <v/>
      </c>
      <c r="O529" s="35"/>
    </row>
    <row r="530" customFormat="false" ht="15" hidden="false" customHeight="false" outlineLevel="0" collapsed="false">
      <c r="A530" s="29" t="str">
        <f aca="false">IF(B530="","","C-"&amp;TEXT(ROW()-4,"000"))</f>
        <v/>
      </c>
      <c r="B530" s="35"/>
      <c r="C530" s="35"/>
      <c r="D530" s="35"/>
      <c r="E530" s="35"/>
      <c r="F530" s="35"/>
      <c r="G530" s="35"/>
      <c r="H530" s="35"/>
      <c r="I530" s="35"/>
      <c r="J530" s="35"/>
      <c r="K530" s="36"/>
      <c r="L530" s="32" t="str">
        <f aca="false">IF(B530="","",IFERROR(1/(1/SUMPRODUCT(MAX((Seguimientos!$B$5:$B$1004=B530)*Seguimientos!$A$5:$A$1004))),""))</f>
        <v/>
      </c>
      <c r="M530" s="33" t="str">
        <f aca="false">IF(B530="","",COUNTIF(Oportunidades!$B$5:$B$1004,B530))</f>
        <v/>
      </c>
      <c r="N530" s="34" t="str">
        <f aca="false">IF(B530="","",SUMIFS(Oportunidades!$E$5:$E$1004,Oportunidades!$B$5:$B$1004,B530,Oportunidades!$D$5:$D$1004,"5. Ganada"))</f>
        <v/>
      </c>
      <c r="O530" s="35"/>
    </row>
    <row r="531" customFormat="false" ht="15" hidden="false" customHeight="false" outlineLevel="0" collapsed="false">
      <c r="A531" s="29" t="str">
        <f aca="false">IF(B531="","","C-"&amp;TEXT(ROW()-4,"000"))</f>
        <v/>
      </c>
      <c r="B531" s="35"/>
      <c r="C531" s="35"/>
      <c r="D531" s="35"/>
      <c r="E531" s="35"/>
      <c r="F531" s="35"/>
      <c r="G531" s="35"/>
      <c r="H531" s="35"/>
      <c r="I531" s="35"/>
      <c r="J531" s="35"/>
      <c r="K531" s="36"/>
      <c r="L531" s="32" t="str">
        <f aca="false">IF(B531="","",IFERROR(1/(1/SUMPRODUCT(MAX((Seguimientos!$B$5:$B$1004=B531)*Seguimientos!$A$5:$A$1004))),""))</f>
        <v/>
      </c>
      <c r="M531" s="33" t="str">
        <f aca="false">IF(B531="","",COUNTIF(Oportunidades!$B$5:$B$1004,B531))</f>
        <v/>
      </c>
      <c r="N531" s="34" t="str">
        <f aca="false">IF(B531="","",SUMIFS(Oportunidades!$E$5:$E$1004,Oportunidades!$B$5:$B$1004,B531,Oportunidades!$D$5:$D$1004,"5. Ganada"))</f>
        <v/>
      </c>
      <c r="O531" s="35"/>
    </row>
    <row r="532" customFormat="false" ht="15" hidden="false" customHeight="false" outlineLevel="0" collapsed="false">
      <c r="A532" s="29" t="str">
        <f aca="false">IF(B532="","","C-"&amp;TEXT(ROW()-4,"000"))</f>
        <v/>
      </c>
      <c r="B532" s="35"/>
      <c r="C532" s="35"/>
      <c r="D532" s="35"/>
      <c r="E532" s="35"/>
      <c r="F532" s="35"/>
      <c r="G532" s="35"/>
      <c r="H532" s="35"/>
      <c r="I532" s="35"/>
      <c r="J532" s="35"/>
      <c r="K532" s="36"/>
      <c r="L532" s="32" t="str">
        <f aca="false">IF(B532="","",IFERROR(1/(1/SUMPRODUCT(MAX((Seguimientos!$B$5:$B$1004=B532)*Seguimientos!$A$5:$A$1004))),""))</f>
        <v/>
      </c>
      <c r="M532" s="33" t="str">
        <f aca="false">IF(B532="","",COUNTIF(Oportunidades!$B$5:$B$1004,B532))</f>
        <v/>
      </c>
      <c r="N532" s="34" t="str">
        <f aca="false">IF(B532="","",SUMIFS(Oportunidades!$E$5:$E$1004,Oportunidades!$B$5:$B$1004,B532,Oportunidades!$D$5:$D$1004,"5. Ganada"))</f>
        <v/>
      </c>
      <c r="O532" s="35"/>
    </row>
    <row r="533" customFormat="false" ht="15" hidden="false" customHeight="false" outlineLevel="0" collapsed="false">
      <c r="A533" s="29" t="str">
        <f aca="false">IF(B533="","","C-"&amp;TEXT(ROW()-4,"000"))</f>
        <v/>
      </c>
      <c r="B533" s="35"/>
      <c r="C533" s="35"/>
      <c r="D533" s="35"/>
      <c r="E533" s="35"/>
      <c r="F533" s="35"/>
      <c r="G533" s="35"/>
      <c r="H533" s="35"/>
      <c r="I533" s="35"/>
      <c r="J533" s="35"/>
      <c r="K533" s="36"/>
      <c r="L533" s="32" t="str">
        <f aca="false">IF(B533="","",IFERROR(1/(1/SUMPRODUCT(MAX((Seguimientos!$B$5:$B$1004=B533)*Seguimientos!$A$5:$A$1004))),""))</f>
        <v/>
      </c>
      <c r="M533" s="33" t="str">
        <f aca="false">IF(B533="","",COUNTIF(Oportunidades!$B$5:$B$1004,B533))</f>
        <v/>
      </c>
      <c r="N533" s="34" t="str">
        <f aca="false">IF(B533="","",SUMIFS(Oportunidades!$E$5:$E$1004,Oportunidades!$B$5:$B$1004,B533,Oportunidades!$D$5:$D$1004,"5. Ganada"))</f>
        <v/>
      </c>
      <c r="O533" s="35"/>
    </row>
    <row r="534" customFormat="false" ht="15" hidden="false" customHeight="false" outlineLevel="0" collapsed="false">
      <c r="A534" s="29" t="str">
        <f aca="false">IF(B534="","","C-"&amp;TEXT(ROW()-4,"000"))</f>
        <v/>
      </c>
      <c r="B534" s="35"/>
      <c r="C534" s="35"/>
      <c r="D534" s="35"/>
      <c r="E534" s="35"/>
      <c r="F534" s="35"/>
      <c r="G534" s="35"/>
      <c r="H534" s="35"/>
      <c r="I534" s="35"/>
      <c r="J534" s="35"/>
      <c r="K534" s="36"/>
      <c r="L534" s="32" t="str">
        <f aca="false">IF(B534="","",IFERROR(1/(1/SUMPRODUCT(MAX((Seguimientos!$B$5:$B$1004=B534)*Seguimientos!$A$5:$A$1004))),""))</f>
        <v/>
      </c>
      <c r="M534" s="33" t="str">
        <f aca="false">IF(B534="","",COUNTIF(Oportunidades!$B$5:$B$1004,B534))</f>
        <v/>
      </c>
      <c r="N534" s="34" t="str">
        <f aca="false">IF(B534="","",SUMIFS(Oportunidades!$E$5:$E$1004,Oportunidades!$B$5:$B$1004,B534,Oportunidades!$D$5:$D$1004,"5. Ganada"))</f>
        <v/>
      </c>
      <c r="O534" s="35"/>
    </row>
    <row r="535" customFormat="false" ht="15" hidden="false" customHeight="false" outlineLevel="0" collapsed="false">
      <c r="A535" s="29" t="str">
        <f aca="false">IF(B535="","","C-"&amp;TEXT(ROW()-4,"000"))</f>
        <v/>
      </c>
      <c r="B535" s="35"/>
      <c r="C535" s="35"/>
      <c r="D535" s="35"/>
      <c r="E535" s="35"/>
      <c r="F535" s="35"/>
      <c r="G535" s="35"/>
      <c r="H535" s="35"/>
      <c r="I535" s="35"/>
      <c r="J535" s="35"/>
      <c r="K535" s="36"/>
      <c r="L535" s="32" t="str">
        <f aca="false">IF(B535="","",IFERROR(1/(1/SUMPRODUCT(MAX((Seguimientos!$B$5:$B$1004=B535)*Seguimientos!$A$5:$A$1004))),""))</f>
        <v/>
      </c>
      <c r="M535" s="33" t="str">
        <f aca="false">IF(B535="","",COUNTIF(Oportunidades!$B$5:$B$1004,B535))</f>
        <v/>
      </c>
      <c r="N535" s="34" t="str">
        <f aca="false">IF(B535="","",SUMIFS(Oportunidades!$E$5:$E$1004,Oportunidades!$B$5:$B$1004,B535,Oportunidades!$D$5:$D$1004,"5. Ganada"))</f>
        <v/>
      </c>
      <c r="O535" s="35"/>
    </row>
    <row r="536" customFormat="false" ht="15" hidden="false" customHeight="false" outlineLevel="0" collapsed="false">
      <c r="A536" s="29" t="str">
        <f aca="false">IF(B536="","","C-"&amp;TEXT(ROW()-4,"000"))</f>
        <v/>
      </c>
      <c r="B536" s="35"/>
      <c r="C536" s="35"/>
      <c r="D536" s="35"/>
      <c r="E536" s="35"/>
      <c r="F536" s="35"/>
      <c r="G536" s="35"/>
      <c r="H536" s="35"/>
      <c r="I536" s="35"/>
      <c r="J536" s="35"/>
      <c r="K536" s="36"/>
      <c r="L536" s="32" t="str">
        <f aca="false">IF(B536="","",IFERROR(1/(1/SUMPRODUCT(MAX((Seguimientos!$B$5:$B$1004=B536)*Seguimientos!$A$5:$A$1004))),""))</f>
        <v/>
      </c>
      <c r="M536" s="33" t="str">
        <f aca="false">IF(B536="","",COUNTIF(Oportunidades!$B$5:$B$1004,B536))</f>
        <v/>
      </c>
      <c r="N536" s="34" t="str">
        <f aca="false">IF(B536="","",SUMIFS(Oportunidades!$E$5:$E$1004,Oportunidades!$B$5:$B$1004,B536,Oportunidades!$D$5:$D$1004,"5. Ganada"))</f>
        <v/>
      </c>
      <c r="O536" s="35"/>
    </row>
    <row r="537" customFormat="false" ht="15" hidden="false" customHeight="false" outlineLevel="0" collapsed="false">
      <c r="A537" s="29" t="str">
        <f aca="false">IF(B537="","","C-"&amp;TEXT(ROW()-4,"000"))</f>
        <v/>
      </c>
      <c r="B537" s="35"/>
      <c r="C537" s="35"/>
      <c r="D537" s="35"/>
      <c r="E537" s="35"/>
      <c r="F537" s="35"/>
      <c r="G537" s="35"/>
      <c r="H537" s="35"/>
      <c r="I537" s="35"/>
      <c r="J537" s="35"/>
      <c r="K537" s="36"/>
      <c r="L537" s="32" t="str">
        <f aca="false">IF(B537="","",IFERROR(1/(1/SUMPRODUCT(MAX((Seguimientos!$B$5:$B$1004=B537)*Seguimientos!$A$5:$A$1004))),""))</f>
        <v/>
      </c>
      <c r="M537" s="33" t="str">
        <f aca="false">IF(B537="","",COUNTIF(Oportunidades!$B$5:$B$1004,B537))</f>
        <v/>
      </c>
      <c r="N537" s="34" t="str">
        <f aca="false">IF(B537="","",SUMIFS(Oportunidades!$E$5:$E$1004,Oportunidades!$B$5:$B$1004,B537,Oportunidades!$D$5:$D$1004,"5. Ganada"))</f>
        <v/>
      </c>
      <c r="O537" s="35"/>
    </row>
    <row r="538" customFormat="false" ht="15" hidden="false" customHeight="false" outlineLevel="0" collapsed="false">
      <c r="A538" s="29" t="str">
        <f aca="false">IF(B538="","","C-"&amp;TEXT(ROW()-4,"000"))</f>
        <v/>
      </c>
      <c r="B538" s="35"/>
      <c r="C538" s="35"/>
      <c r="D538" s="35"/>
      <c r="E538" s="35"/>
      <c r="F538" s="35"/>
      <c r="G538" s="35"/>
      <c r="H538" s="35"/>
      <c r="I538" s="35"/>
      <c r="J538" s="35"/>
      <c r="K538" s="36"/>
      <c r="L538" s="32" t="str">
        <f aca="false">IF(B538="","",IFERROR(1/(1/SUMPRODUCT(MAX((Seguimientos!$B$5:$B$1004=B538)*Seguimientos!$A$5:$A$1004))),""))</f>
        <v/>
      </c>
      <c r="M538" s="33" t="str">
        <f aca="false">IF(B538="","",COUNTIF(Oportunidades!$B$5:$B$1004,B538))</f>
        <v/>
      </c>
      <c r="N538" s="34" t="str">
        <f aca="false">IF(B538="","",SUMIFS(Oportunidades!$E$5:$E$1004,Oportunidades!$B$5:$B$1004,B538,Oportunidades!$D$5:$D$1004,"5. Ganada"))</f>
        <v/>
      </c>
      <c r="O538" s="35"/>
    </row>
    <row r="539" customFormat="false" ht="15" hidden="false" customHeight="false" outlineLevel="0" collapsed="false">
      <c r="A539" s="29" t="str">
        <f aca="false">IF(B539="","","C-"&amp;TEXT(ROW()-4,"000"))</f>
        <v/>
      </c>
      <c r="B539" s="35"/>
      <c r="C539" s="35"/>
      <c r="D539" s="35"/>
      <c r="E539" s="35"/>
      <c r="F539" s="35"/>
      <c r="G539" s="35"/>
      <c r="H539" s="35"/>
      <c r="I539" s="35"/>
      <c r="J539" s="35"/>
      <c r="K539" s="36"/>
      <c r="L539" s="32" t="str">
        <f aca="false">IF(B539="","",IFERROR(1/(1/SUMPRODUCT(MAX((Seguimientos!$B$5:$B$1004=B539)*Seguimientos!$A$5:$A$1004))),""))</f>
        <v/>
      </c>
      <c r="M539" s="33" t="str">
        <f aca="false">IF(B539="","",COUNTIF(Oportunidades!$B$5:$B$1004,B539))</f>
        <v/>
      </c>
      <c r="N539" s="34" t="str">
        <f aca="false">IF(B539="","",SUMIFS(Oportunidades!$E$5:$E$1004,Oportunidades!$B$5:$B$1004,B539,Oportunidades!$D$5:$D$1004,"5. Ganada"))</f>
        <v/>
      </c>
      <c r="O539" s="35"/>
    </row>
    <row r="540" customFormat="false" ht="15" hidden="false" customHeight="false" outlineLevel="0" collapsed="false">
      <c r="A540" s="29" t="str">
        <f aca="false">IF(B540="","","C-"&amp;TEXT(ROW()-4,"000"))</f>
        <v/>
      </c>
      <c r="B540" s="35"/>
      <c r="C540" s="35"/>
      <c r="D540" s="35"/>
      <c r="E540" s="35"/>
      <c r="F540" s="35"/>
      <c r="G540" s="35"/>
      <c r="H540" s="35"/>
      <c r="I540" s="35"/>
      <c r="J540" s="35"/>
      <c r="K540" s="36"/>
      <c r="L540" s="32" t="str">
        <f aca="false">IF(B540="","",IFERROR(1/(1/SUMPRODUCT(MAX((Seguimientos!$B$5:$B$1004=B540)*Seguimientos!$A$5:$A$1004))),""))</f>
        <v/>
      </c>
      <c r="M540" s="33" t="str">
        <f aca="false">IF(B540="","",COUNTIF(Oportunidades!$B$5:$B$1004,B540))</f>
        <v/>
      </c>
      <c r="N540" s="34" t="str">
        <f aca="false">IF(B540="","",SUMIFS(Oportunidades!$E$5:$E$1004,Oportunidades!$B$5:$B$1004,B540,Oportunidades!$D$5:$D$1004,"5. Ganada"))</f>
        <v/>
      </c>
      <c r="O540" s="35"/>
    </row>
    <row r="541" customFormat="false" ht="15" hidden="false" customHeight="false" outlineLevel="0" collapsed="false">
      <c r="A541" s="29" t="str">
        <f aca="false">IF(B541="","","C-"&amp;TEXT(ROW()-4,"000"))</f>
        <v/>
      </c>
      <c r="B541" s="35"/>
      <c r="C541" s="35"/>
      <c r="D541" s="35"/>
      <c r="E541" s="35"/>
      <c r="F541" s="35"/>
      <c r="G541" s="35"/>
      <c r="H541" s="35"/>
      <c r="I541" s="35"/>
      <c r="J541" s="35"/>
      <c r="K541" s="36"/>
      <c r="L541" s="32" t="str">
        <f aca="false">IF(B541="","",IFERROR(1/(1/SUMPRODUCT(MAX((Seguimientos!$B$5:$B$1004=B541)*Seguimientos!$A$5:$A$1004))),""))</f>
        <v/>
      </c>
      <c r="M541" s="33" t="str">
        <f aca="false">IF(B541="","",COUNTIF(Oportunidades!$B$5:$B$1004,B541))</f>
        <v/>
      </c>
      <c r="N541" s="34" t="str">
        <f aca="false">IF(B541="","",SUMIFS(Oportunidades!$E$5:$E$1004,Oportunidades!$B$5:$B$1004,B541,Oportunidades!$D$5:$D$1004,"5. Ganada"))</f>
        <v/>
      </c>
      <c r="O541" s="35"/>
    </row>
    <row r="542" customFormat="false" ht="15" hidden="false" customHeight="false" outlineLevel="0" collapsed="false">
      <c r="A542" s="29" t="str">
        <f aca="false">IF(B542="","","C-"&amp;TEXT(ROW()-4,"000"))</f>
        <v/>
      </c>
      <c r="B542" s="35"/>
      <c r="C542" s="35"/>
      <c r="D542" s="35"/>
      <c r="E542" s="35"/>
      <c r="F542" s="35"/>
      <c r="G542" s="35"/>
      <c r="H542" s="35"/>
      <c r="I542" s="35"/>
      <c r="J542" s="35"/>
      <c r="K542" s="36"/>
      <c r="L542" s="32" t="str">
        <f aca="false">IF(B542="","",IFERROR(1/(1/SUMPRODUCT(MAX((Seguimientos!$B$5:$B$1004=B542)*Seguimientos!$A$5:$A$1004))),""))</f>
        <v/>
      </c>
      <c r="M542" s="33" t="str">
        <f aca="false">IF(B542="","",COUNTIF(Oportunidades!$B$5:$B$1004,B542))</f>
        <v/>
      </c>
      <c r="N542" s="34" t="str">
        <f aca="false">IF(B542="","",SUMIFS(Oportunidades!$E$5:$E$1004,Oportunidades!$B$5:$B$1004,B542,Oportunidades!$D$5:$D$1004,"5. Ganada"))</f>
        <v/>
      </c>
      <c r="O542" s="35"/>
    </row>
    <row r="543" customFormat="false" ht="15" hidden="false" customHeight="false" outlineLevel="0" collapsed="false">
      <c r="A543" s="29" t="str">
        <f aca="false">IF(B543="","","C-"&amp;TEXT(ROW()-4,"000"))</f>
        <v/>
      </c>
      <c r="B543" s="35"/>
      <c r="C543" s="35"/>
      <c r="D543" s="35"/>
      <c r="E543" s="35"/>
      <c r="F543" s="35"/>
      <c r="G543" s="35"/>
      <c r="H543" s="35"/>
      <c r="I543" s="35"/>
      <c r="J543" s="35"/>
      <c r="K543" s="36"/>
      <c r="L543" s="32" t="str">
        <f aca="false">IF(B543="","",IFERROR(1/(1/SUMPRODUCT(MAX((Seguimientos!$B$5:$B$1004=B543)*Seguimientos!$A$5:$A$1004))),""))</f>
        <v/>
      </c>
      <c r="M543" s="33" t="str">
        <f aca="false">IF(B543="","",COUNTIF(Oportunidades!$B$5:$B$1004,B543))</f>
        <v/>
      </c>
      <c r="N543" s="34" t="str">
        <f aca="false">IF(B543="","",SUMIFS(Oportunidades!$E$5:$E$1004,Oportunidades!$B$5:$B$1004,B543,Oportunidades!$D$5:$D$1004,"5. Ganada"))</f>
        <v/>
      </c>
      <c r="O543" s="35"/>
    </row>
    <row r="544" customFormat="false" ht="15" hidden="false" customHeight="false" outlineLevel="0" collapsed="false">
      <c r="A544" s="29" t="str">
        <f aca="false">IF(B544="","","C-"&amp;TEXT(ROW()-4,"000"))</f>
        <v/>
      </c>
      <c r="B544" s="35"/>
      <c r="C544" s="35"/>
      <c r="D544" s="35"/>
      <c r="E544" s="35"/>
      <c r="F544" s="35"/>
      <c r="G544" s="35"/>
      <c r="H544" s="35"/>
      <c r="I544" s="35"/>
      <c r="J544" s="35"/>
      <c r="K544" s="36"/>
      <c r="L544" s="32" t="str">
        <f aca="false">IF(B544="","",IFERROR(1/(1/SUMPRODUCT(MAX((Seguimientos!$B$5:$B$1004=B544)*Seguimientos!$A$5:$A$1004))),""))</f>
        <v/>
      </c>
      <c r="M544" s="33" t="str">
        <f aca="false">IF(B544="","",COUNTIF(Oportunidades!$B$5:$B$1004,B544))</f>
        <v/>
      </c>
      <c r="N544" s="34" t="str">
        <f aca="false">IF(B544="","",SUMIFS(Oportunidades!$E$5:$E$1004,Oportunidades!$B$5:$B$1004,B544,Oportunidades!$D$5:$D$1004,"5. Ganada"))</f>
        <v/>
      </c>
      <c r="O544" s="35"/>
    </row>
    <row r="545" customFormat="false" ht="15" hidden="false" customHeight="false" outlineLevel="0" collapsed="false">
      <c r="A545" s="29" t="str">
        <f aca="false">IF(B545="","","C-"&amp;TEXT(ROW()-4,"000"))</f>
        <v/>
      </c>
      <c r="B545" s="35"/>
      <c r="C545" s="35"/>
      <c r="D545" s="35"/>
      <c r="E545" s="35"/>
      <c r="F545" s="35"/>
      <c r="G545" s="35"/>
      <c r="H545" s="35"/>
      <c r="I545" s="35"/>
      <c r="J545" s="35"/>
      <c r="K545" s="36"/>
      <c r="L545" s="32" t="str">
        <f aca="false">IF(B545="","",IFERROR(1/(1/SUMPRODUCT(MAX((Seguimientos!$B$5:$B$1004=B545)*Seguimientos!$A$5:$A$1004))),""))</f>
        <v/>
      </c>
      <c r="M545" s="33" t="str">
        <f aca="false">IF(B545="","",COUNTIF(Oportunidades!$B$5:$B$1004,B545))</f>
        <v/>
      </c>
      <c r="N545" s="34" t="str">
        <f aca="false">IF(B545="","",SUMIFS(Oportunidades!$E$5:$E$1004,Oportunidades!$B$5:$B$1004,B545,Oportunidades!$D$5:$D$1004,"5. Ganada"))</f>
        <v/>
      </c>
      <c r="O545" s="35"/>
    </row>
    <row r="546" customFormat="false" ht="15" hidden="false" customHeight="false" outlineLevel="0" collapsed="false">
      <c r="A546" s="29" t="str">
        <f aca="false">IF(B546="","","C-"&amp;TEXT(ROW()-4,"000"))</f>
        <v/>
      </c>
      <c r="B546" s="35"/>
      <c r="C546" s="35"/>
      <c r="D546" s="35"/>
      <c r="E546" s="35"/>
      <c r="F546" s="35"/>
      <c r="G546" s="35"/>
      <c r="H546" s="35"/>
      <c r="I546" s="35"/>
      <c r="J546" s="35"/>
      <c r="K546" s="36"/>
      <c r="L546" s="32" t="str">
        <f aca="false">IF(B546="","",IFERROR(1/(1/SUMPRODUCT(MAX((Seguimientos!$B$5:$B$1004=B546)*Seguimientos!$A$5:$A$1004))),""))</f>
        <v/>
      </c>
      <c r="M546" s="33" t="str">
        <f aca="false">IF(B546="","",COUNTIF(Oportunidades!$B$5:$B$1004,B546))</f>
        <v/>
      </c>
      <c r="N546" s="34" t="str">
        <f aca="false">IF(B546="","",SUMIFS(Oportunidades!$E$5:$E$1004,Oportunidades!$B$5:$B$1004,B546,Oportunidades!$D$5:$D$1004,"5. Ganada"))</f>
        <v/>
      </c>
      <c r="O546" s="35"/>
    </row>
    <row r="547" customFormat="false" ht="15" hidden="false" customHeight="false" outlineLevel="0" collapsed="false">
      <c r="A547" s="29" t="str">
        <f aca="false">IF(B547="","","C-"&amp;TEXT(ROW()-4,"000"))</f>
        <v/>
      </c>
      <c r="B547" s="35"/>
      <c r="C547" s="35"/>
      <c r="D547" s="35"/>
      <c r="E547" s="35"/>
      <c r="F547" s="35"/>
      <c r="G547" s="35"/>
      <c r="H547" s="35"/>
      <c r="I547" s="35"/>
      <c r="J547" s="35"/>
      <c r="K547" s="36"/>
      <c r="L547" s="32" t="str">
        <f aca="false">IF(B547="","",IFERROR(1/(1/SUMPRODUCT(MAX((Seguimientos!$B$5:$B$1004=B547)*Seguimientos!$A$5:$A$1004))),""))</f>
        <v/>
      </c>
      <c r="M547" s="33" t="str">
        <f aca="false">IF(B547="","",COUNTIF(Oportunidades!$B$5:$B$1004,B547))</f>
        <v/>
      </c>
      <c r="N547" s="34" t="str">
        <f aca="false">IF(B547="","",SUMIFS(Oportunidades!$E$5:$E$1004,Oportunidades!$B$5:$B$1004,B547,Oportunidades!$D$5:$D$1004,"5. Ganada"))</f>
        <v/>
      </c>
      <c r="O547" s="35"/>
    </row>
    <row r="548" customFormat="false" ht="15" hidden="false" customHeight="false" outlineLevel="0" collapsed="false">
      <c r="A548" s="29" t="str">
        <f aca="false">IF(B548="","","C-"&amp;TEXT(ROW()-4,"000"))</f>
        <v/>
      </c>
      <c r="B548" s="35"/>
      <c r="C548" s="35"/>
      <c r="D548" s="35"/>
      <c r="E548" s="35"/>
      <c r="F548" s="35"/>
      <c r="G548" s="35"/>
      <c r="H548" s="35"/>
      <c r="I548" s="35"/>
      <c r="J548" s="35"/>
      <c r="K548" s="36"/>
      <c r="L548" s="32" t="str">
        <f aca="false">IF(B548="","",IFERROR(1/(1/SUMPRODUCT(MAX((Seguimientos!$B$5:$B$1004=B548)*Seguimientos!$A$5:$A$1004))),""))</f>
        <v/>
      </c>
      <c r="M548" s="33" t="str">
        <f aca="false">IF(B548="","",COUNTIF(Oportunidades!$B$5:$B$1004,B548))</f>
        <v/>
      </c>
      <c r="N548" s="34" t="str">
        <f aca="false">IF(B548="","",SUMIFS(Oportunidades!$E$5:$E$1004,Oportunidades!$B$5:$B$1004,B548,Oportunidades!$D$5:$D$1004,"5. Ganada"))</f>
        <v/>
      </c>
      <c r="O548" s="35"/>
    </row>
    <row r="549" customFormat="false" ht="15" hidden="false" customHeight="false" outlineLevel="0" collapsed="false">
      <c r="A549" s="29" t="str">
        <f aca="false">IF(B549="","","C-"&amp;TEXT(ROW()-4,"000"))</f>
        <v/>
      </c>
      <c r="B549" s="35"/>
      <c r="C549" s="35"/>
      <c r="D549" s="35"/>
      <c r="E549" s="35"/>
      <c r="F549" s="35"/>
      <c r="G549" s="35"/>
      <c r="H549" s="35"/>
      <c r="I549" s="35"/>
      <c r="J549" s="35"/>
      <c r="K549" s="36"/>
      <c r="L549" s="32" t="str">
        <f aca="false">IF(B549="","",IFERROR(1/(1/SUMPRODUCT(MAX((Seguimientos!$B$5:$B$1004=B549)*Seguimientos!$A$5:$A$1004))),""))</f>
        <v/>
      </c>
      <c r="M549" s="33" t="str">
        <f aca="false">IF(B549="","",COUNTIF(Oportunidades!$B$5:$B$1004,B549))</f>
        <v/>
      </c>
      <c r="N549" s="34" t="str">
        <f aca="false">IF(B549="","",SUMIFS(Oportunidades!$E$5:$E$1004,Oportunidades!$B$5:$B$1004,B549,Oportunidades!$D$5:$D$1004,"5. Ganada"))</f>
        <v/>
      </c>
      <c r="O549" s="35"/>
    </row>
    <row r="550" customFormat="false" ht="15" hidden="false" customHeight="false" outlineLevel="0" collapsed="false">
      <c r="A550" s="29" t="str">
        <f aca="false">IF(B550="","","C-"&amp;TEXT(ROW()-4,"000"))</f>
        <v/>
      </c>
      <c r="B550" s="35"/>
      <c r="C550" s="35"/>
      <c r="D550" s="35"/>
      <c r="E550" s="35"/>
      <c r="F550" s="35"/>
      <c r="G550" s="35"/>
      <c r="H550" s="35"/>
      <c r="I550" s="35"/>
      <c r="J550" s="35"/>
      <c r="K550" s="36"/>
      <c r="L550" s="32" t="str">
        <f aca="false">IF(B550="","",IFERROR(1/(1/SUMPRODUCT(MAX((Seguimientos!$B$5:$B$1004=B550)*Seguimientos!$A$5:$A$1004))),""))</f>
        <v/>
      </c>
      <c r="M550" s="33" t="str">
        <f aca="false">IF(B550="","",COUNTIF(Oportunidades!$B$5:$B$1004,B550))</f>
        <v/>
      </c>
      <c r="N550" s="34" t="str">
        <f aca="false">IF(B550="","",SUMIFS(Oportunidades!$E$5:$E$1004,Oportunidades!$B$5:$B$1004,B550,Oportunidades!$D$5:$D$1004,"5. Ganada"))</f>
        <v/>
      </c>
      <c r="O550" s="35"/>
    </row>
    <row r="551" customFormat="false" ht="15" hidden="false" customHeight="false" outlineLevel="0" collapsed="false">
      <c r="A551" s="29" t="str">
        <f aca="false">IF(B551="","","C-"&amp;TEXT(ROW()-4,"000"))</f>
        <v/>
      </c>
      <c r="B551" s="35"/>
      <c r="C551" s="35"/>
      <c r="D551" s="35"/>
      <c r="E551" s="35"/>
      <c r="F551" s="35"/>
      <c r="G551" s="35"/>
      <c r="H551" s="35"/>
      <c r="I551" s="35"/>
      <c r="J551" s="35"/>
      <c r="K551" s="36"/>
      <c r="L551" s="32" t="str">
        <f aca="false">IF(B551="","",IFERROR(1/(1/SUMPRODUCT(MAX((Seguimientos!$B$5:$B$1004=B551)*Seguimientos!$A$5:$A$1004))),""))</f>
        <v/>
      </c>
      <c r="M551" s="33" t="str">
        <f aca="false">IF(B551="","",COUNTIF(Oportunidades!$B$5:$B$1004,B551))</f>
        <v/>
      </c>
      <c r="N551" s="34" t="str">
        <f aca="false">IF(B551="","",SUMIFS(Oportunidades!$E$5:$E$1004,Oportunidades!$B$5:$B$1004,B551,Oportunidades!$D$5:$D$1004,"5. Ganada"))</f>
        <v/>
      </c>
      <c r="O551" s="35"/>
    </row>
    <row r="552" customFormat="false" ht="15" hidden="false" customHeight="false" outlineLevel="0" collapsed="false">
      <c r="A552" s="29" t="str">
        <f aca="false">IF(B552="","","C-"&amp;TEXT(ROW()-4,"000"))</f>
        <v/>
      </c>
      <c r="B552" s="35"/>
      <c r="C552" s="35"/>
      <c r="D552" s="35"/>
      <c r="E552" s="35"/>
      <c r="F552" s="35"/>
      <c r="G552" s="35"/>
      <c r="H552" s="35"/>
      <c r="I552" s="35"/>
      <c r="J552" s="35"/>
      <c r="K552" s="36"/>
      <c r="L552" s="32" t="str">
        <f aca="false">IF(B552="","",IFERROR(1/(1/SUMPRODUCT(MAX((Seguimientos!$B$5:$B$1004=B552)*Seguimientos!$A$5:$A$1004))),""))</f>
        <v/>
      </c>
      <c r="M552" s="33" t="str">
        <f aca="false">IF(B552="","",COUNTIF(Oportunidades!$B$5:$B$1004,B552))</f>
        <v/>
      </c>
      <c r="N552" s="34" t="str">
        <f aca="false">IF(B552="","",SUMIFS(Oportunidades!$E$5:$E$1004,Oportunidades!$B$5:$B$1004,B552,Oportunidades!$D$5:$D$1004,"5. Ganada"))</f>
        <v/>
      </c>
      <c r="O552" s="35"/>
    </row>
    <row r="553" customFormat="false" ht="15" hidden="false" customHeight="false" outlineLevel="0" collapsed="false">
      <c r="A553" s="29" t="str">
        <f aca="false">IF(B553="","","C-"&amp;TEXT(ROW()-4,"000"))</f>
        <v/>
      </c>
      <c r="B553" s="35"/>
      <c r="C553" s="35"/>
      <c r="D553" s="35"/>
      <c r="E553" s="35"/>
      <c r="F553" s="35"/>
      <c r="G553" s="35"/>
      <c r="H553" s="35"/>
      <c r="I553" s="35"/>
      <c r="J553" s="35"/>
      <c r="K553" s="36"/>
      <c r="L553" s="32" t="str">
        <f aca="false">IF(B553="","",IFERROR(1/(1/SUMPRODUCT(MAX((Seguimientos!$B$5:$B$1004=B553)*Seguimientos!$A$5:$A$1004))),""))</f>
        <v/>
      </c>
      <c r="M553" s="33" t="str">
        <f aca="false">IF(B553="","",COUNTIF(Oportunidades!$B$5:$B$1004,B553))</f>
        <v/>
      </c>
      <c r="N553" s="34" t="str">
        <f aca="false">IF(B553="","",SUMIFS(Oportunidades!$E$5:$E$1004,Oportunidades!$B$5:$B$1004,B553,Oportunidades!$D$5:$D$1004,"5. Ganada"))</f>
        <v/>
      </c>
      <c r="O553" s="35"/>
    </row>
    <row r="554" customFormat="false" ht="15" hidden="false" customHeight="false" outlineLevel="0" collapsed="false">
      <c r="A554" s="29" t="str">
        <f aca="false">IF(B554="","","C-"&amp;TEXT(ROW()-4,"000"))</f>
        <v/>
      </c>
      <c r="B554" s="35"/>
      <c r="C554" s="35"/>
      <c r="D554" s="35"/>
      <c r="E554" s="35"/>
      <c r="F554" s="35"/>
      <c r="G554" s="35"/>
      <c r="H554" s="35"/>
      <c r="I554" s="35"/>
      <c r="J554" s="35"/>
      <c r="K554" s="36"/>
      <c r="L554" s="32" t="str">
        <f aca="false">IF(B554="","",IFERROR(1/(1/SUMPRODUCT(MAX((Seguimientos!$B$5:$B$1004=B554)*Seguimientos!$A$5:$A$1004))),""))</f>
        <v/>
      </c>
      <c r="M554" s="33" t="str">
        <f aca="false">IF(B554="","",COUNTIF(Oportunidades!$B$5:$B$1004,B554))</f>
        <v/>
      </c>
      <c r="N554" s="34" t="str">
        <f aca="false">IF(B554="","",SUMIFS(Oportunidades!$E$5:$E$1004,Oportunidades!$B$5:$B$1004,B554,Oportunidades!$D$5:$D$1004,"5. Ganada"))</f>
        <v/>
      </c>
      <c r="O554" s="35"/>
    </row>
    <row r="555" customFormat="false" ht="15" hidden="false" customHeight="false" outlineLevel="0" collapsed="false">
      <c r="A555" s="29" t="str">
        <f aca="false">IF(B555="","","C-"&amp;TEXT(ROW()-4,"000"))</f>
        <v/>
      </c>
      <c r="B555" s="35"/>
      <c r="C555" s="35"/>
      <c r="D555" s="35"/>
      <c r="E555" s="35"/>
      <c r="F555" s="35"/>
      <c r="G555" s="35"/>
      <c r="H555" s="35"/>
      <c r="I555" s="35"/>
      <c r="J555" s="35"/>
      <c r="K555" s="36"/>
      <c r="L555" s="32" t="str">
        <f aca="false">IF(B555="","",IFERROR(1/(1/SUMPRODUCT(MAX((Seguimientos!$B$5:$B$1004=B555)*Seguimientos!$A$5:$A$1004))),""))</f>
        <v/>
      </c>
      <c r="M555" s="33" t="str">
        <f aca="false">IF(B555="","",COUNTIF(Oportunidades!$B$5:$B$1004,B555))</f>
        <v/>
      </c>
      <c r="N555" s="34" t="str">
        <f aca="false">IF(B555="","",SUMIFS(Oportunidades!$E$5:$E$1004,Oportunidades!$B$5:$B$1004,B555,Oportunidades!$D$5:$D$1004,"5. Ganada"))</f>
        <v/>
      </c>
      <c r="O555" s="35"/>
    </row>
    <row r="556" customFormat="false" ht="15" hidden="false" customHeight="false" outlineLevel="0" collapsed="false">
      <c r="A556" s="29" t="str">
        <f aca="false">IF(B556="","","C-"&amp;TEXT(ROW()-4,"000"))</f>
        <v/>
      </c>
      <c r="B556" s="35"/>
      <c r="C556" s="35"/>
      <c r="D556" s="35"/>
      <c r="E556" s="35"/>
      <c r="F556" s="35"/>
      <c r="G556" s="35"/>
      <c r="H556" s="35"/>
      <c r="I556" s="35"/>
      <c r="J556" s="35"/>
      <c r="K556" s="36"/>
      <c r="L556" s="32" t="str">
        <f aca="false">IF(B556="","",IFERROR(1/(1/SUMPRODUCT(MAX((Seguimientos!$B$5:$B$1004=B556)*Seguimientos!$A$5:$A$1004))),""))</f>
        <v/>
      </c>
      <c r="M556" s="33" t="str">
        <f aca="false">IF(B556="","",COUNTIF(Oportunidades!$B$5:$B$1004,B556))</f>
        <v/>
      </c>
      <c r="N556" s="34" t="str">
        <f aca="false">IF(B556="","",SUMIFS(Oportunidades!$E$5:$E$1004,Oportunidades!$B$5:$B$1004,B556,Oportunidades!$D$5:$D$1004,"5. Ganada"))</f>
        <v/>
      </c>
      <c r="O556" s="35"/>
    </row>
    <row r="557" customFormat="false" ht="15" hidden="false" customHeight="false" outlineLevel="0" collapsed="false">
      <c r="A557" s="29" t="str">
        <f aca="false">IF(B557="","","C-"&amp;TEXT(ROW()-4,"000"))</f>
        <v/>
      </c>
      <c r="B557" s="35"/>
      <c r="C557" s="35"/>
      <c r="D557" s="35"/>
      <c r="E557" s="35"/>
      <c r="F557" s="35"/>
      <c r="G557" s="35"/>
      <c r="H557" s="35"/>
      <c r="I557" s="35"/>
      <c r="J557" s="35"/>
      <c r="K557" s="36"/>
      <c r="L557" s="32" t="str">
        <f aca="false">IF(B557="","",IFERROR(1/(1/SUMPRODUCT(MAX((Seguimientos!$B$5:$B$1004=B557)*Seguimientos!$A$5:$A$1004))),""))</f>
        <v/>
      </c>
      <c r="M557" s="33" t="str">
        <f aca="false">IF(B557="","",COUNTIF(Oportunidades!$B$5:$B$1004,B557))</f>
        <v/>
      </c>
      <c r="N557" s="34" t="str">
        <f aca="false">IF(B557="","",SUMIFS(Oportunidades!$E$5:$E$1004,Oportunidades!$B$5:$B$1004,B557,Oportunidades!$D$5:$D$1004,"5. Ganada"))</f>
        <v/>
      </c>
      <c r="O557" s="35"/>
    </row>
    <row r="558" customFormat="false" ht="15" hidden="false" customHeight="false" outlineLevel="0" collapsed="false">
      <c r="A558" s="29" t="str">
        <f aca="false">IF(B558="","","C-"&amp;TEXT(ROW()-4,"000"))</f>
        <v/>
      </c>
      <c r="B558" s="35"/>
      <c r="C558" s="35"/>
      <c r="D558" s="35"/>
      <c r="E558" s="35"/>
      <c r="F558" s="35"/>
      <c r="G558" s="35"/>
      <c r="H558" s="35"/>
      <c r="I558" s="35"/>
      <c r="J558" s="35"/>
      <c r="K558" s="36"/>
      <c r="L558" s="32" t="str">
        <f aca="false">IF(B558="","",IFERROR(1/(1/SUMPRODUCT(MAX((Seguimientos!$B$5:$B$1004=B558)*Seguimientos!$A$5:$A$1004))),""))</f>
        <v/>
      </c>
      <c r="M558" s="33" t="str">
        <f aca="false">IF(B558="","",COUNTIF(Oportunidades!$B$5:$B$1004,B558))</f>
        <v/>
      </c>
      <c r="N558" s="34" t="str">
        <f aca="false">IF(B558="","",SUMIFS(Oportunidades!$E$5:$E$1004,Oportunidades!$B$5:$B$1004,B558,Oportunidades!$D$5:$D$1004,"5. Ganada"))</f>
        <v/>
      </c>
      <c r="O558" s="35"/>
    </row>
    <row r="559" customFormat="false" ht="15" hidden="false" customHeight="false" outlineLevel="0" collapsed="false">
      <c r="A559" s="29" t="str">
        <f aca="false">IF(B559="","","C-"&amp;TEXT(ROW()-4,"000"))</f>
        <v/>
      </c>
      <c r="B559" s="35"/>
      <c r="C559" s="35"/>
      <c r="D559" s="35"/>
      <c r="E559" s="35"/>
      <c r="F559" s="35"/>
      <c r="G559" s="35"/>
      <c r="H559" s="35"/>
      <c r="I559" s="35"/>
      <c r="J559" s="35"/>
      <c r="K559" s="36"/>
      <c r="L559" s="32" t="str">
        <f aca="false">IF(B559="","",IFERROR(1/(1/SUMPRODUCT(MAX((Seguimientos!$B$5:$B$1004=B559)*Seguimientos!$A$5:$A$1004))),""))</f>
        <v/>
      </c>
      <c r="M559" s="33" t="str">
        <f aca="false">IF(B559="","",COUNTIF(Oportunidades!$B$5:$B$1004,B559))</f>
        <v/>
      </c>
      <c r="N559" s="34" t="str">
        <f aca="false">IF(B559="","",SUMIFS(Oportunidades!$E$5:$E$1004,Oportunidades!$B$5:$B$1004,B559,Oportunidades!$D$5:$D$1004,"5. Ganada"))</f>
        <v/>
      </c>
      <c r="O559" s="35"/>
    </row>
    <row r="560" customFormat="false" ht="15" hidden="false" customHeight="false" outlineLevel="0" collapsed="false">
      <c r="A560" s="29" t="str">
        <f aca="false">IF(B560="","","C-"&amp;TEXT(ROW()-4,"000"))</f>
        <v/>
      </c>
      <c r="B560" s="35"/>
      <c r="C560" s="35"/>
      <c r="D560" s="35"/>
      <c r="E560" s="35"/>
      <c r="F560" s="35"/>
      <c r="G560" s="35"/>
      <c r="H560" s="35"/>
      <c r="I560" s="35"/>
      <c r="J560" s="35"/>
      <c r="K560" s="36"/>
      <c r="L560" s="32" t="str">
        <f aca="false">IF(B560="","",IFERROR(1/(1/SUMPRODUCT(MAX((Seguimientos!$B$5:$B$1004=B560)*Seguimientos!$A$5:$A$1004))),""))</f>
        <v/>
      </c>
      <c r="M560" s="33" t="str">
        <f aca="false">IF(B560="","",COUNTIF(Oportunidades!$B$5:$B$1004,B560))</f>
        <v/>
      </c>
      <c r="N560" s="34" t="str">
        <f aca="false">IF(B560="","",SUMIFS(Oportunidades!$E$5:$E$1004,Oportunidades!$B$5:$B$1004,B560,Oportunidades!$D$5:$D$1004,"5. Ganada"))</f>
        <v/>
      </c>
      <c r="O560" s="35"/>
    </row>
    <row r="561" customFormat="false" ht="15" hidden="false" customHeight="false" outlineLevel="0" collapsed="false">
      <c r="A561" s="29" t="str">
        <f aca="false">IF(B561="","","C-"&amp;TEXT(ROW()-4,"000"))</f>
        <v/>
      </c>
      <c r="B561" s="35"/>
      <c r="C561" s="35"/>
      <c r="D561" s="35"/>
      <c r="E561" s="35"/>
      <c r="F561" s="35"/>
      <c r="G561" s="35"/>
      <c r="H561" s="35"/>
      <c r="I561" s="35"/>
      <c r="J561" s="35"/>
      <c r="K561" s="36"/>
      <c r="L561" s="32" t="str">
        <f aca="false">IF(B561="","",IFERROR(1/(1/SUMPRODUCT(MAX((Seguimientos!$B$5:$B$1004=B561)*Seguimientos!$A$5:$A$1004))),""))</f>
        <v/>
      </c>
      <c r="M561" s="33" t="str">
        <f aca="false">IF(B561="","",COUNTIF(Oportunidades!$B$5:$B$1004,B561))</f>
        <v/>
      </c>
      <c r="N561" s="34" t="str">
        <f aca="false">IF(B561="","",SUMIFS(Oportunidades!$E$5:$E$1004,Oportunidades!$B$5:$B$1004,B561,Oportunidades!$D$5:$D$1004,"5. Ganada"))</f>
        <v/>
      </c>
      <c r="O561" s="35"/>
    </row>
    <row r="562" customFormat="false" ht="15" hidden="false" customHeight="false" outlineLevel="0" collapsed="false">
      <c r="A562" s="29" t="str">
        <f aca="false">IF(B562="","","C-"&amp;TEXT(ROW()-4,"000"))</f>
        <v/>
      </c>
      <c r="B562" s="35"/>
      <c r="C562" s="35"/>
      <c r="D562" s="35"/>
      <c r="E562" s="35"/>
      <c r="F562" s="35"/>
      <c r="G562" s="35"/>
      <c r="H562" s="35"/>
      <c r="I562" s="35"/>
      <c r="J562" s="35"/>
      <c r="K562" s="36"/>
      <c r="L562" s="32" t="str">
        <f aca="false">IF(B562="","",IFERROR(1/(1/SUMPRODUCT(MAX((Seguimientos!$B$5:$B$1004=B562)*Seguimientos!$A$5:$A$1004))),""))</f>
        <v/>
      </c>
      <c r="M562" s="33" t="str">
        <f aca="false">IF(B562="","",COUNTIF(Oportunidades!$B$5:$B$1004,B562))</f>
        <v/>
      </c>
      <c r="N562" s="34" t="str">
        <f aca="false">IF(B562="","",SUMIFS(Oportunidades!$E$5:$E$1004,Oportunidades!$B$5:$B$1004,B562,Oportunidades!$D$5:$D$1004,"5. Ganada"))</f>
        <v/>
      </c>
      <c r="O562" s="35"/>
    </row>
    <row r="563" customFormat="false" ht="15" hidden="false" customHeight="false" outlineLevel="0" collapsed="false">
      <c r="A563" s="29" t="str">
        <f aca="false">IF(B563="","","C-"&amp;TEXT(ROW()-4,"000"))</f>
        <v/>
      </c>
      <c r="B563" s="35"/>
      <c r="C563" s="35"/>
      <c r="D563" s="35"/>
      <c r="E563" s="35"/>
      <c r="F563" s="35"/>
      <c r="G563" s="35"/>
      <c r="H563" s="35"/>
      <c r="I563" s="35"/>
      <c r="J563" s="35"/>
      <c r="K563" s="36"/>
      <c r="L563" s="32" t="str">
        <f aca="false">IF(B563="","",IFERROR(1/(1/SUMPRODUCT(MAX((Seguimientos!$B$5:$B$1004=B563)*Seguimientos!$A$5:$A$1004))),""))</f>
        <v/>
      </c>
      <c r="M563" s="33" t="str">
        <f aca="false">IF(B563="","",COUNTIF(Oportunidades!$B$5:$B$1004,B563))</f>
        <v/>
      </c>
      <c r="N563" s="34" t="str">
        <f aca="false">IF(B563="","",SUMIFS(Oportunidades!$E$5:$E$1004,Oportunidades!$B$5:$B$1004,B563,Oportunidades!$D$5:$D$1004,"5. Ganada"))</f>
        <v/>
      </c>
      <c r="O563" s="35"/>
    </row>
    <row r="564" customFormat="false" ht="15" hidden="false" customHeight="false" outlineLevel="0" collapsed="false">
      <c r="A564" s="29" t="str">
        <f aca="false">IF(B564="","","C-"&amp;TEXT(ROW()-4,"000"))</f>
        <v/>
      </c>
      <c r="B564" s="35"/>
      <c r="C564" s="35"/>
      <c r="D564" s="35"/>
      <c r="E564" s="35"/>
      <c r="F564" s="35"/>
      <c r="G564" s="35"/>
      <c r="H564" s="35"/>
      <c r="I564" s="35"/>
      <c r="J564" s="35"/>
      <c r="K564" s="36"/>
      <c r="L564" s="32" t="str">
        <f aca="false">IF(B564="","",IFERROR(1/(1/SUMPRODUCT(MAX((Seguimientos!$B$5:$B$1004=B564)*Seguimientos!$A$5:$A$1004))),""))</f>
        <v/>
      </c>
      <c r="M564" s="33" t="str">
        <f aca="false">IF(B564="","",COUNTIF(Oportunidades!$B$5:$B$1004,B564))</f>
        <v/>
      </c>
      <c r="N564" s="34" t="str">
        <f aca="false">IF(B564="","",SUMIFS(Oportunidades!$E$5:$E$1004,Oportunidades!$B$5:$B$1004,B564,Oportunidades!$D$5:$D$1004,"5. Ganada"))</f>
        <v/>
      </c>
      <c r="O564" s="35"/>
    </row>
    <row r="565" customFormat="false" ht="15" hidden="false" customHeight="false" outlineLevel="0" collapsed="false">
      <c r="A565" s="29" t="str">
        <f aca="false">IF(B565="","","C-"&amp;TEXT(ROW()-4,"000"))</f>
        <v/>
      </c>
      <c r="B565" s="35"/>
      <c r="C565" s="35"/>
      <c r="D565" s="35"/>
      <c r="E565" s="35"/>
      <c r="F565" s="35"/>
      <c r="G565" s="35"/>
      <c r="H565" s="35"/>
      <c r="I565" s="35"/>
      <c r="J565" s="35"/>
      <c r="K565" s="36"/>
      <c r="L565" s="32" t="str">
        <f aca="false">IF(B565="","",IFERROR(1/(1/SUMPRODUCT(MAX((Seguimientos!$B$5:$B$1004=B565)*Seguimientos!$A$5:$A$1004))),""))</f>
        <v/>
      </c>
      <c r="M565" s="33" t="str">
        <f aca="false">IF(B565="","",COUNTIF(Oportunidades!$B$5:$B$1004,B565))</f>
        <v/>
      </c>
      <c r="N565" s="34" t="str">
        <f aca="false">IF(B565="","",SUMIFS(Oportunidades!$E$5:$E$1004,Oportunidades!$B$5:$B$1004,B565,Oportunidades!$D$5:$D$1004,"5. Ganada"))</f>
        <v/>
      </c>
      <c r="O565" s="35"/>
    </row>
    <row r="566" customFormat="false" ht="15" hidden="false" customHeight="false" outlineLevel="0" collapsed="false">
      <c r="A566" s="29" t="str">
        <f aca="false">IF(B566="","","C-"&amp;TEXT(ROW()-4,"000"))</f>
        <v/>
      </c>
      <c r="B566" s="35"/>
      <c r="C566" s="35"/>
      <c r="D566" s="35"/>
      <c r="E566" s="35"/>
      <c r="F566" s="35"/>
      <c r="G566" s="35"/>
      <c r="H566" s="35"/>
      <c r="I566" s="35"/>
      <c r="J566" s="35"/>
      <c r="K566" s="36"/>
      <c r="L566" s="32" t="str">
        <f aca="false">IF(B566="","",IFERROR(1/(1/SUMPRODUCT(MAX((Seguimientos!$B$5:$B$1004=B566)*Seguimientos!$A$5:$A$1004))),""))</f>
        <v/>
      </c>
      <c r="M566" s="33" t="str">
        <f aca="false">IF(B566="","",COUNTIF(Oportunidades!$B$5:$B$1004,B566))</f>
        <v/>
      </c>
      <c r="N566" s="34" t="str">
        <f aca="false">IF(B566="","",SUMIFS(Oportunidades!$E$5:$E$1004,Oportunidades!$B$5:$B$1004,B566,Oportunidades!$D$5:$D$1004,"5. Ganada"))</f>
        <v/>
      </c>
      <c r="O566" s="35"/>
    </row>
    <row r="567" customFormat="false" ht="15" hidden="false" customHeight="false" outlineLevel="0" collapsed="false">
      <c r="A567" s="29" t="str">
        <f aca="false">IF(B567="","","C-"&amp;TEXT(ROW()-4,"000"))</f>
        <v/>
      </c>
      <c r="B567" s="35"/>
      <c r="C567" s="35"/>
      <c r="D567" s="35"/>
      <c r="E567" s="35"/>
      <c r="F567" s="35"/>
      <c r="G567" s="35"/>
      <c r="H567" s="35"/>
      <c r="I567" s="35"/>
      <c r="J567" s="35"/>
      <c r="K567" s="36"/>
      <c r="L567" s="32" t="str">
        <f aca="false">IF(B567="","",IFERROR(1/(1/SUMPRODUCT(MAX((Seguimientos!$B$5:$B$1004=B567)*Seguimientos!$A$5:$A$1004))),""))</f>
        <v/>
      </c>
      <c r="M567" s="33" t="str">
        <f aca="false">IF(B567="","",COUNTIF(Oportunidades!$B$5:$B$1004,B567))</f>
        <v/>
      </c>
      <c r="N567" s="34" t="str">
        <f aca="false">IF(B567="","",SUMIFS(Oportunidades!$E$5:$E$1004,Oportunidades!$B$5:$B$1004,B567,Oportunidades!$D$5:$D$1004,"5. Ganada"))</f>
        <v/>
      </c>
      <c r="O567" s="35"/>
    </row>
    <row r="568" customFormat="false" ht="15" hidden="false" customHeight="false" outlineLevel="0" collapsed="false">
      <c r="A568" s="29" t="str">
        <f aca="false">IF(B568="","","C-"&amp;TEXT(ROW()-4,"000"))</f>
        <v/>
      </c>
      <c r="B568" s="35"/>
      <c r="C568" s="35"/>
      <c r="D568" s="35"/>
      <c r="E568" s="35"/>
      <c r="F568" s="35"/>
      <c r="G568" s="35"/>
      <c r="H568" s="35"/>
      <c r="I568" s="35"/>
      <c r="J568" s="35"/>
      <c r="K568" s="36"/>
      <c r="L568" s="32" t="str">
        <f aca="false">IF(B568="","",IFERROR(1/(1/SUMPRODUCT(MAX((Seguimientos!$B$5:$B$1004=B568)*Seguimientos!$A$5:$A$1004))),""))</f>
        <v/>
      </c>
      <c r="M568" s="33" t="str">
        <f aca="false">IF(B568="","",COUNTIF(Oportunidades!$B$5:$B$1004,B568))</f>
        <v/>
      </c>
      <c r="N568" s="34" t="str">
        <f aca="false">IF(B568="","",SUMIFS(Oportunidades!$E$5:$E$1004,Oportunidades!$B$5:$B$1004,B568,Oportunidades!$D$5:$D$1004,"5. Ganada"))</f>
        <v/>
      </c>
      <c r="O568" s="35"/>
    </row>
    <row r="569" customFormat="false" ht="15" hidden="false" customHeight="false" outlineLevel="0" collapsed="false">
      <c r="A569" s="29" t="str">
        <f aca="false">IF(B569="","","C-"&amp;TEXT(ROW()-4,"000"))</f>
        <v/>
      </c>
      <c r="B569" s="35"/>
      <c r="C569" s="35"/>
      <c r="D569" s="35"/>
      <c r="E569" s="35"/>
      <c r="F569" s="35"/>
      <c r="G569" s="35"/>
      <c r="H569" s="35"/>
      <c r="I569" s="35"/>
      <c r="J569" s="35"/>
      <c r="K569" s="36"/>
      <c r="L569" s="32" t="str">
        <f aca="false">IF(B569="","",IFERROR(1/(1/SUMPRODUCT(MAX((Seguimientos!$B$5:$B$1004=B569)*Seguimientos!$A$5:$A$1004))),""))</f>
        <v/>
      </c>
      <c r="M569" s="33" t="str">
        <f aca="false">IF(B569="","",COUNTIF(Oportunidades!$B$5:$B$1004,B569))</f>
        <v/>
      </c>
      <c r="N569" s="34" t="str">
        <f aca="false">IF(B569="","",SUMIFS(Oportunidades!$E$5:$E$1004,Oportunidades!$B$5:$B$1004,B569,Oportunidades!$D$5:$D$1004,"5. Ganada"))</f>
        <v/>
      </c>
      <c r="O569" s="35"/>
    </row>
    <row r="570" customFormat="false" ht="15" hidden="false" customHeight="false" outlineLevel="0" collapsed="false">
      <c r="A570" s="29" t="str">
        <f aca="false">IF(B570="","","C-"&amp;TEXT(ROW()-4,"000"))</f>
        <v/>
      </c>
      <c r="B570" s="35"/>
      <c r="C570" s="35"/>
      <c r="D570" s="35"/>
      <c r="E570" s="35"/>
      <c r="F570" s="35"/>
      <c r="G570" s="35"/>
      <c r="H570" s="35"/>
      <c r="I570" s="35"/>
      <c r="J570" s="35"/>
      <c r="K570" s="36"/>
      <c r="L570" s="32" t="str">
        <f aca="false">IF(B570="","",IFERROR(1/(1/SUMPRODUCT(MAX((Seguimientos!$B$5:$B$1004=B570)*Seguimientos!$A$5:$A$1004))),""))</f>
        <v/>
      </c>
      <c r="M570" s="33" t="str">
        <f aca="false">IF(B570="","",COUNTIF(Oportunidades!$B$5:$B$1004,B570))</f>
        <v/>
      </c>
      <c r="N570" s="34" t="str">
        <f aca="false">IF(B570="","",SUMIFS(Oportunidades!$E$5:$E$1004,Oportunidades!$B$5:$B$1004,B570,Oportunidades!$D$5:$D$1004,"5. Ganada"))</f>
        <v/>
      </c>
      <c r="O570" s="35"/>
    </row>
    <row r="571" customFormat="false" ht="15" hidden="false" customHeight="false" outlineLevel="0" collapsed="false">
      <c r="A571" s="29" t="str">
        <f aca="false">IF(B571="","","C-"&amp;TEXT(ROW()-4,"000"))</f>
        <v/>
      </c>
      <c r="B571" s="35"/>
      <c r="C571" s="35"/>
      <c r="D571" s="35"/>
      <c r="E571" s="35"/>
      <c r="F571" s="35"/>
      <c r="G571" s="35"/>
      <c r="H571" s="35"/>
      <c r="I571" s="35"/>
      <c r="J571" s="35"/>
      <c r="K571" s="36"/>
      <c r="L571" s="32" t="str">
        <f aca="false">IF(B571="","",IFERROR(1/(1/SUMPRODUCT(MAX((Seguimientos!$B$5:$B$1004=B571)*Seguimientos!$A$5:$A$1004))),""))</f>
        <v/>
      </c>
      <c r="M571" s="33" t="str">
        <f aca="false">IF(B571="","",COUNTIF(Oportunidades!$B$5:$B$1004,B571))</f>
        <v/>
      </c>
      <c r="N571" s="34" t="str">
        <f aca="false">IF(B571="","",SUMIFS(Oportunidades!$E$5:$E$1004,Oportunidades!$B$5:$B$1004,B571,Oportunidades!$D$5:$D$1004,"5. Ganada"))</f>
        <v/>
      </c>
      <c r="O571" s="35"/>
    </row>
    <row r="572" customFormat="false" ht="15" hidden="false" customHeight="false" outlineLevel="0" collapsed="false">
      <c r="A572" s="29" t="str">
        <f aca="false">IF(B572="","","C-"&amp;TEXT(ROW()-4,"000"))</f>
        <v/>
      </c>
      <c r="B572" s="35"/>
      <c r="C572" s="35"/>
      <c r="D572" s="35"/>
      <c r="E572" s="35"/>
      <c r="F572" s="35"/>
      <c r="G572" s="35"/>
      <c r="H572" s="35"/>
      <c r="I572" s="35"/>
      <c r="J572" s="35"/>
      <c r="K572" s="36"/>
      <c r="L572" s="32" t="str">
        <f aca="false">IF(B572="","",IFERROR(1/(1/SUMPRODUCT(MAX((Seguimientos!$B$5:$B$1004=B572)*Seguimientos!$A$5:$A$1004))),""))</f>
        <v/>
      </c>
      <c r="M572" s="33" t="str">
        <f aca="false">IF(B572="","",COUNTIF(Oportunidades!$B$5:$B$1004,B572))</f>
        <v/>
      </c>
      <c r="N572" s="34" t="str">
        <f aca="false">IF(B572="","",SUMIFS(Oportunidades!$E$5:$E$1004,Oportunidades!$B$5:$B$1004,B572,Oportunidades!$D$5:$D$1004,"5. Ganada"))</f>
        <v/>
      </c>
      <c r="O572" s="35"/>
    </row>
    <row r="573" customFormat="false" ht="15" hidden="false" customHeight="false" outlineLevel="0" collapsed="false">
      <c r="A573" s="29" t="str">
        <f aca="false">IF(B573="","","C-"&amp;TEXT(ROW()-4,"000"))</f>
        <v/>
      </c>
      <c r="B573" s="35"/>
      <c r="C573" s="35"/>
      <c r="D573" s="35"/>
      <c r="E573" s="35"/>
      <c r="F573" s="35"/>
      <c r="G573" s="35"/>
      <c r="H573" s="35"/>
      <c r="I573" s="35"/>
      <c r="J573" s="35"/>
      <c r="K573" s="36"/>
      <c r="L573" s="32" t="str">
        <f aca="false">IF(B573="","",IFERROR(1/(1/SUMPRODUCT(MAX((Seguimientos!$B$5:$B$1004=B573)*Seguimientos!$A$5:$A$1004))),""))</f>
        <v/>
      </c>
      <c r="M573" s="33" t="str">
        <f aca="false">IF(B573="","",COUNTIF(Oportunidades!$B$5:$B$1004,B573))</f>
        <v/>
      </c>
      <c r="N573" s="34" t="str">
        <f aca="false">IF(B573="","",SUMIFS(Oportunidades!$E$5:$E$1004,Oportunidades!$B$5:$B$1004,B573,Oportunidades!$D$5:$D$1004,"5. Ganada"))</f>
        <v/>
      </c>
      <c r="O573" s="35"/>
    </row>
    <row r="574" customFormat="false" ht="15" hidden="false" customHeight="false" outlineLevel="0" collapsed="false">
      <c r="A574" s="29" t="str">
        <f aca="false">IF(B574="","","C-"&amp;TEXT(ROW()-4,"000"))</f>
        <v/>
      </c>
      <c r="B574" s="35"/>
      <c r="C574" s="35"/>
      <c r="D574" s="35"/>
      <c r="E574" s="35"/>
      <c r="F574" s="35"/>
      <c r="G574" s="35"/>
      <c r="H574" s="35"/>
      <c r="I574" s="35"/>
      <c r="J574" s="35"/>
      <c r="K574" s="36"/>
      <c r="L574" s="32" t="str">
        <f aca="false">IF(B574="","",IFERROR(1/(1/SUMPRODUCT(MAX((Seguimientos!$B$5:$B$1004=B574)*Seguimientos!$A$5:$A$1004))),""))</f>
        <v/>
      </c>
      <c r="M574" s="33" t="str">
        <f aca="false">IF(B574="","",COUNTIF(Oportunidades!$B$5:$B$1004,B574))</f>
        <v/>
      </c>
      <c r="N574" s="34" t="str">
        <f aca="false">IF(B574="","",SUMIFS(Oportunidades!$E$5:$E$1004,Oportunidades!$B$5:$B$1004,B574,Oportunidades!$D$5:$D$1004,"5. Ganada"))</f>
        <v/>
      </c>
      <c r="O574" s="35"/>
    </row>
    <row r="575" customFormat="false" ht="15" hidden="false" customHeight="false" outlineLevel="0" collapsed="false">
      <c r="A575" s="29" t="str">
        <f aca="false">IF(B575="","","C-"&amp;TEXT(ROW()-4,"000"))</f>
        <v/>
      </c>
      <c r="B575" s="35"/>
      <c r="C575" s="35"/>
      <c r="D575" s="35"/>
      <c r="E575" s="35"/>
      <c r="F575" s="35"/>
      <c r="G575" s="35"/>
      <c r="H575" s="35"/>
      <c r="I575" s="35"/>
      <c r="J575" s="35"/>
      <c r="K575" s="36"/>
      <c r="L575" s="32" t="str">
        <f aca="false">IF(B575="","",IFERROR(1/(1/SUMPRODUCT(MAX((Seguimientos!$B$5:$B$1004=B575)*Seguimientos!$A$5:$A$1004))),""))</f>
        <v/>
      </c>
      <c r="M575" s="33" t="str">
        <f aca="false">IF(B575="","",COUNTIF(Oportunidades!$B$5:$B$1004,B575))</f>
        <v/>
      </c>
      <c r="N575" s="34" t="str">
        <f aca="false">IF(B575="","",SUMIFS(Oportunidades!$E$5:$E$1004,Oportunidades!$B$5:$B$1004,B575,Oportunidades!$D$5:$D$1004,"5. Ganada"))</f>
        <v/>
      </c>
      <c r="O575" s="35"/>
    </row>
    <row r="576" customFormat="false" ht="15" hidden="false" customHeight="false" outlineLevel="0" collapsed="false">
      <c r="A576" s="29" t="str">
        <f aca="false">IF(B576="","","C-"&amp;TEXT(ROW()-4,"000"))</f>
        <v/>
      </c>
      <c r="B576" s="35"/>
      <c r="C576" s="35"/>
      <c r="D576" s="35"/>
      <c r="E576" s="35"/>
      <c r="F576" s="35"/>
      <c r="G576" s="35"/>
      <c r="H576" s="35"/>
      <c r="I576" s="35"/>
      <c r="J576" s="35"/>
      <c r="K576" s="36"/>
      <c r="L576" s="32" t="str">
        <f aca="false">IF(B576="","",IFERROR(1/(1/SUMPRODUCT(MAX((Seguimientos!$B$5:$B$1004=B576)*Seguimientos!$A$5:$A$1004))),""))</f>
        <v/>
      </c>
      <c r="M576" s="33" t="str">
        <f aca="false">IF(B576="","",COUNTIF(Oportunidades!$B$5:$B$1004,B576))</f>
        <v/>
      </c>
      <c r="N576" s="34" t="str">
        <f aca="false">IF(B576="","",SUMIFS(Oportunidades!$E$5:$E$1004,Oportunidades!$B$5:$B$1004,B576,Oportunidades!$D$5:$D$1004,"5. Ganada"))</f>
        <v/>
      </c>
      <c r="O576" s="35"/>
    </row>
    <row r="577" customFormat="false" ht="15" hidden="false" customHeight="false" outlineLevel="0" collapsed="false">
      <c r="A577" s="29" t="str">
        <f aca="false">IF(B577="","","C-"&amp;TEXT(ROW()-4,"000"))</f>
        <v/>
      </c>
      <c r="B577" s="35"/>
      <c r="C577" s="35"/>
      <c r="D577" s="35"/>
      <c r="E577" s="35"/>
      <c r="F577" s="35"/>
      <c r="G577" s="35"/>
      <c r="H577" s="35"/>
      <c r="I577" s="35"/>
      <c r="J577" s="35"/>
      <c r="K577" s="36"/>
      <c r="L577" s="32" t="str">
        <f aca="false">IF(B577="","",IFERROR(1/(1/SUMPRODUCT(MAX((Seguimientos!$B$5:$B$1004=B577)*Seguimientos!$A$5:$A$1004))),""))</f>
        <v/>
      </c>
      <c r="M577" s="33" t="str">
        <f aca="false">IF(B577="","",COUNTIF(Oportunidades!$B$5:$B$1004,B577))</f>
        <v/>
      </c>
      <c r="N577" s="34" t="str">
        <f aca="false">IF(B577="","",SUMIFS(Oportunidades!$E$5:$E$1004,Oportunidades!$B$5:$B$1004,B577,Oportunidades!$D$5:$D$1004,"5. Ganada"))</f>
        <v/>
      </c>
      <c r="O577" s="35"/>
    </row>
    <row r="578" customFormat="false" ht="15" hidden="false" customHeight="false" outlineLevel="0" collapsed="false">
      <c r="A578" s="29" t="str">
        <f aca="false">IF(B578="","","C-"&amp;TEXT(ROW()-4,"000"))</f>
        <v/>
      </c>
      <c r="B578" s="35"/>
      <c r="C578" s="35"/>
      <c r="D578" s="35"/>
      <c r="E578" s="35"/>
      <c r="F578" s="35"/>
      <c r="G578" s="35"/>
      <c r="H578" s="35"/>
      <c r="I578" s="35"/>
      <c r="J578" s="35"/>
      <c r="K578" s="36"/>
      <c r="L578" s="32" t="str">
        <f aca="false">IF(B578="","",IFERROR(1/(1/SUMPRODUCT(MAX((Seguimientos!$B$5:$B$1004=B578)*Seguimientos!$A$5:$A$1004))),""))</f>
        <v/>
      </c>
      <c r="M578" s="33" t="str">
        <f aca="false">IF(B578="","",COUNTIF(Oportunidades!$B$5:$B$1004,B578))</f>
        <v/>
      </c>
      <c r="N578" s="34" t="str">
        <f aca="false">IF(B578="","",SUMIFS(Oportunidades!$E$5:$E$1004,Oportunidades!$B$5:$B$1004,B578,Oportunidades!$D$5:$D$1004,"5. Ganada"))</f>
        <v/>
      </c>
      <c r="O578" s="35"/>
    </row>
    <row r="579" customFormat="false" ht="15" hidden="false" customHeight="false" outlineLevel="0" collapsed="false">
      <c r="A579" s="29" t="str">
        <f aca="false">IF(B579="","","C-"&amp;TEXT(ROW()-4,"000"))</f>
        <v/>
      </c>
      <c r="B579" s="35"/>
      <c r="C579" s="35"/>
      <c r="D579" s="35"/>
      <c r="E579" s="35"/>
      <c r="F579" s="35"/>
      <c r="G579" s="35"/>
      <c r="H579" s="35"/>
      <c r="I579" s="35"/>
      <c r="J579" s="35"/>
      <c r="K579" s="36"/>
      <c r="L579" s="32" t="str">
        <f aca="false">IF(B579="","",IFERROR(1/(1/SUMPRODUCT(MAX((Seguimientos!$B$5:$B$1004=B579)*Seguimientos!$A$5:$A$1004))),""))</f>
        <v/>
      </c>
      <c r="M579" s="33" t="str">
        <f aca="false">IF(B579="","",COUNTIF(Oportunidades!$B$5:$B$1004,B579))</f>
        <v/>
      </c>
      <c r="N579" s="34" t="str">
        <f aca="false">IF(B579="","",SUMIFS(Oportunidades!$E$5:$E$1004,Oportunidades!$B$5:$B$1004,B579,Oportunidades!$D$5:$D$1004,"5. Ganada"))</f>
        <v/>
      </c>
      <c r="O579" s="35"/>
    </row>
    <row r="580" customFormat="false" ht="15" hidden="false" customHeight="false" outlineLevel="0" collapsed="false">
      <c r="A580" s="29" t="str">
        <f aca="false">IF(B580="","","C-"&amp;TEXT(ROW()-4,"000"))</f>
        <v/>
      </c>
      <c r="B580" s="35"/>
      <c r="C580" s="35"/>
      <c r="D580" s="35"/>
      <c r="E580" s="35"/>
      <c r="F580" s="35"/>
      <c r="G580" s="35"/>
      <c r="H580" s="35"/>
      <c r="I580" s="35"/>
      <c r="J580" s="35"/>
      <c r="K580" s="36"/>
      <c r="L580" s="32" t="str">
        <f aca="false">IF(B580="","",IFERROR(1/(1/SUMPRODUCT(MAX((Seguimientos!$B$5:$B$1004=B580)*Seguimientos!$A$5:$A$1004))),""))</f>
        <v/>
      </c>
      <c r="M580" s="33" t="str">
        <f aca="false">IF(B580="","",COUNTIF(Oportunidades!$B$5:$B$1004,B580))</f>
        <v/>
      </c>
      <c r="N580" s="34" t="str">
        <f aca="false">IF(B580="","",SUMIFS(Oportunidades!$E$5:$E$1004,Oportunidades!$B$5:$B$1004,B580,Oportunidades!$D$5:$D$1004,"5. Ganada"))</f>
        <v/>
      </c>
      <c r="O580" s="35"/>
    </row>
    <row r="581" customFormat="false" ht="15" hidden="false" customHeight="false" outlineLevel="0" collapsed="false">
      <c r="A581" s="29" t="str">
        <f aca="false">IF(B581="","","C-"&amp;TEXT(ROW()-4,"000"))</f>
        <v/>
      </c>
      <c r="B581" s="35"/>
      <c r="C581" s="35"/>
      <c r="D581" s="35"/>
      <c r="E581" s="35"/>
      <c r="F581" s="35"/>
      <c r="G581" s="35"/>
      <c r="H581" s="35"/>
      <c r="I581" s="35"/>
      <c r="J581" s="35"/>
      <c r="K581" s="36"/>
      <c r="L581" s="32" t="str">
        <f aca="false">IF(B581="","",IFERROR(1/(1/SUMPRODUCT(MAX((Seguimientos!$B$5:$B$1004=B581)*Seguimientos!$A$5:$A$1004))),""))</f>
        <v/>
      </c>
      <c r="M581" s="33" t="str">
        <f aca="false">IF(B581="","",COUNTIF(Oportunidades!$B$5:$B$1004,B581))</f>
        <v/>
      </c>
      <c r="N581" s="34" t="str">
        <f aca="false">IF(B581="","",SUMIFS(Oportunidades!$E$5:$E$1004,Oportunidades!$B$5:$B$1004,B581,Oportunidades!$D$5:$D$1004,"5. Ganada"))</f>
        <v/>
      </c>
      <c r="O581" s="35"/>
    </row>
    <row r="582" customFormat="false" ht="15" hidden="false" customHeight="false" outlineLevel="0" collapsed="false">
      <c r="A582" s="29" t="str">
        <f aca="false">IF(B582="","","C-"&amp;TEXT(ROW()-4,"000"))</f>
        <v/>
      </c>
      <c r="B582" s="35"/>
      <c r="C582" s="35"/>
      <c r="D582" s="35"/>
      <c r="E582" s="35"/>
      <c r="F582" s="35"/>
      <c r="G582" s="35"/>
      <c r="H582" s="35"/>
      <c r="I582" s="35"/>
      <c r="J582" s="35"/>
      <c r="K582" s="36"/>
      <c r="L582" s="32" t="str">
        <f aca="false">IF(B582="","",IFERROR(1/(1/SUMPRODUCT(MAX((Seguimientos!$B$5:$B$1004=B582)*Seguimientos!$A$5:$A$1004))),""))</f>
        <v/>
      </c>
      <c r="M582" s="33" t="str">
        <f aca="false">IF(B582="","",COUNTIF(Oportunidades!$B$5:$B$1004,B582))</f>
        <v/>
      </c>
      <c r="N582" s="34" t="str">
        <f aca="false">IF(B582="","",SUMIFS(Oportunidades!$E$5:$E$1004,Oportunidades!$B$5:$B$1004,B582,Oportunidades!$D$5:$D$1004,"5. Ganada"))</f>
        <v/>
      </c>
      <c r="O582" s="35"/>
    </row>
    <row r="583" customFormat="false" ht="15" hidden="false" customHeight="false" outlineLevel="0" collapsed="false">
      <c r="A583" s="29" t="str">
        <f aca="false">IF(B583="","","C-"&amp;TEXT(ROW()-4,"000"))</f>
        <v/>
      </c>
      <c r="B583" s="35"/>
      <c r="C583" s="35"/>
      <c r="D583" s="35"/>
      <c r="E583" s="35"/>
      <c r="F583" s="35"/>
      <c r="G583" s="35"/>
      <c r="H583" s="35"/>
      <c r="I583" s="35"/>
      <c r="J583" s="35"/>
      <c r="K583" s="36"/>
      <c r="L583" s="32" t="str">
        <f aca="false">IF(B583="","",IFERROR(1/(1/SUMPRODUCT(MAX((Seguimientos!$B$5:$B$1004=B583)*Seguimientos!$A$5:$A$1004))),""))</f>
        <v/>
      </c>
      <c r="M583" s="33" t="str">
        <f aca="false">IF(B583="","",COUNTIF(Oportunidades!$B$5:$B$1004,B583))</f>
        <v/>
      </c>
      <c r="N583" s="34" t="str">
        <f aca="false">IF(B583="","",SUMIFS(Oportunidades!$E$5:$E$1004,Oportunidades!$B$5:$B$1004,B583,Oportunidades!$D$5:$D$1004,"5. Ganada"))</f>
        <v/>
      </c>
      <c r="O583" s="35"/>
    </row>
    <row r="584" customFormat="false" ht="15" hidden="false" customHeight="false" outlineLevel="0" collapsed="false">
      <c r="A584" s="29" t="str">
        <f aca="false">IF(B584="","","C-"&amp;TEXT(ROW()-4,"000"))</f>
        <v/>
      </c>
      <c r="B584" s="35"/>
      <c r="C584" s="35"/>
      <c r="D584" s="35"/>
      <c r="E584" s="35"/>
      <c r="F584" s="35"/>
      <c r="G584" s="35"/>
      <c r="H584" s="35"/>
      <c r="I584" s="35"/>
      <c r="J584" s="35"/>
      <c r="K584" s="36"/>
      <c r="L584" s="32" t="str">
        <f aca="false">IF(B584="","",IFERROR(1/(1/SUMPRODUCT(MAX((Seguimientos!$B$5:$B$1004=B584)*Seguimientos!$A$5:$A$1004))),""))</f>
        <v/>
      </c>
      <c r="M584" s="33" t="str">
        <f aca="false">IF(B584="","",COUNTIF(Oportunidades!$B$5:$B$1004,B584))</f>
        <v/>
      </c>
      <c r="N584" s="34" t="str">
        <f aca="false">IF(B584="","",SUMIFS(Oportunidades!$E$5:$E$1004,Oportunidades!$B$5:$B$1004,B584,Oportunidades!$D$5:$D$1004,"5. Ganada"))</f>
        <v/>
      </c>
      <c r="O584" s="35"/>
    </row>
    <row r="585" customFormat="false" ht="15" hidden="false" customHeight="false" outlineLevel="0" collapsed="false">
      <c r="A585" s="29" t="str">
        <f aca="false">IF(B585="","","C-"&amp;TEXT(ROW()-4,"000"))</f>
        <v/>
      </c>
      <c r="B585" s="35"/>
      <c r="C585" s="35"/>
      <c r="D585" s="35"/>
      <c r="E585" s="35"/>
      <c r="F585" s="35"/>
      <c r="G585" s="35"/>
      <c r="H585" s="35"/>
      <c r="I585" s="35"/>
      <c r="J585" s="35"/>
      <c r="K585" s="36"/>
      <c r="L585" s="32" t="str">
        <f aca="false">IF(B585="","",IFERROR(1/(1/SUMPRODUCT(MAX((Seguimientos!$B$5:$B$1004=B585)*Seguimientos!$A$5:$A$1004))),""))</f>
        <v/>
      </c>
      <c r="M585" s="33" t="str">
        <f aca="false">IF(B585="","",COUNTIF(Oportunidades!$B$5:$B$1004,B585))</f>
        <v/>
      </c>
      <c r="N585" s="34" t="str">
        <f aca="false">IF(B585="","",SUMIFS(Oportunidades!$E$5:$E$1004,Oportunidades!$B$5:$B$1004,B585,Oportunidades!$D$5:$D$1004,"5. Ganada"))</f>
        <v/>
      </c>
      <c r="O585" s="35"/>
    </row>
    <row r="586" customFormat="false" ht="15" hidden="false" customHeight="false" outlineLevel="0" collapsed="false">
      <c r="A586" s="29" t="str">
        <f aca="false">IF(B586="","","C-"&amp;TEXT(ROW()-4,"000"))</f>
        <v/>
      </c>
      <c r="B586" s="35"/>
      <c r="C586" s="35"/>
      <c r="D586" s="35"/>
      <c r="E586" s="35"/>
      <c r="F586" s="35"/>
      <c r="G586" s="35"/>
      <c r="H586" s="35"/>
      <c r="I586" s="35"/>
      <c r="J586" s="35"/>
      <c r="K586" s="36"/>
      <c r="L586" s="32" t="str">
        <f aca="false">IF(B586="","",IFERROR(1/(1/SUMPRODUCT(MAX((Seguimientos!$B$5:$B$1004=B586)*Seguimientos!$A$5:$A$1004))),""))</f>
        <v/>
      </c>
      <c r="M586" s="33" t="str">
        <f aca="false">IF(B586="","",COUNTIF(Oportunidades!$B$5:$B$1004,B586))</f>
        <v/>
      </c>
      <c r="N586" s="34" t="str">
        <f aca="false">IF(B586="","",SUMIFS(Oportunidades!$E$5:$E$1004,Oportunidades!$B$5:$B$1004,B586,Oportunidades!$D$5:$D$1004,"5. Ganada"))</f>
        <v/>
      </c>
      <c r="O586" s="35"/>
    </row>
    <row r="587" customFormat="false" ht="15" hidden="false" customHeight="false" outlineLevel="0" collapsed="false">
      <c r="A587" s="29" t="str">
        <f aca="false">IF(B587="","","C-"&amp;TEXT(ROW()-4,"000"))</f>
        <v/>
      </c>
      <c r="B587" s="35"/>
      <c r="C587" s="35"/>
      <c r="D587" s="35"/>
      <c r="E587" s="35"/>
      <c r="F587" s="35"/>
      <c r="G587" s="35"/>
      <c r="H587" s="35"/>
      <c r="I587" s="35"/>
      <c r="J587" s="35"/>
      <c r="K587" s="36"/>
      <c r="L587" s="32" t="str">
        <f aca="false">IF(B587="","",IFERROR(1/(1/SUMPRODUCT(MAX((Seguimientos!$B$5:$B$1004=B587)*Seguimientos!$A$5:$A$1004))),""))</f>
        <v/>
      </c>
      <c r="M587" s="33" t="str">
        <f aca="false">IF(B587="","",COUNTIF(Oportunidades!$B$5:$B$1004,B587))</f>
        <v/>
      </c>
      <c r="N587" s="34" t="str">
        <f aca="false">IF(B587="","",SUMIFS(Oportunidades!$E$5:$E$1004,Oportunidades!$B$5:$B$1004,B587,Oportunidades!$D$5:$D$1004,"5. Ganada"))</f>
        <v/>
      </c>
      <c r="O587" s="35"/>
    </row>
    <row r="588" customFormat="false" ht="15" hidden="false" customHeight="false" outlineLevel="0" collapsed="false">
      <c r="A588" s="29" t="str">
        <f aca="false">IF(B588="","","C-"&amp;TEXT(ROW()-4,"000"))</f>
        <v/>
      </c>
      <c r="B588" s="35"/>
      <c r="C588" s="35"/>
      <c r="D588" s="35"/>
      <c r="E588" s="35"/>
      <c r="F588" s="35"/>
      <c r="G588" s="35"/>
      <c r="H588" s="35"/>
      <c r="I588" s="35"/>
      <c r="J588" s="35"/>
      <c r="K588" s="36"/>
      <c r="L588" s="32" t="str">
        <f aca="false">IF(B588="","",IFERROR(1/(1/SUMPRODUCT(MAX((Seguimientos!$B$5:$B$1004=B588)*Seguimientos!$A$5:$A$1004))),""))</f>
        <v/>
      </c>
      <c r="M588" s="33" t="str">
        <f aca="false">IF(B588="","",COUNTIF(Oportunidades!$B$5:$B$1004,B588))</f>
        <v/>
      </c>
      <c r="N588" s="34" t="str">
        <f aca="false">IF(B588="","",SUMIFS(Oportunidades!$E$5:$E$1004,Oportunidades!$B$5:$B$1004,B588,Oportunidades!$D$5:$D$1004,"5. Ganada"))</f>
        <v/>
      </c>
      <c r="O588" s="35"/>
    </row>
    <row r="589" customFormat="false" ht="15" hidden="false" customHeight="false" outlineLevel="0" collapsed="false">
      <c r="A589" s="29" t="str">
        <f aca="false">IF(B589="","","C-"&amp;TEXT(ROW()-4,"000"))</f>
        <v/>
      </c>
      <c r="B589" s="35"/>
      <c r="C589" s="35"/>
      <c r="D589" s="35"/>
      <c r="E589" s="35"/>
      <c r="F589" s="35"/>
      <c r="G589" s="35"/>
      <c r="H589" s="35"/>
      <c r="I589" s="35"/>
      <c r="J589" s="35"/>
      <c r="K589" s="36"/>
      <c r="L589" s="32" t="str">
        <f aca="false">IF(B589="","",IFERROR(1/(1/SUMPRODUCT(MAX((Seguimientos!$B$5:$B$1004=B589)*Seguimientos!$A$5:$A$1004))),""))</f>
        <v/>
      </c>
      <c r="M589" s="33" t="str">
        <f aca="false">IF(B589="","",COUNTIF(Oportunidades!$B$5:$B$1004,B589))</f>
        <v/>
      </c>
      <c r="N589" s="34" t="str">
        <f aca="false">IF(B589="","",SUMIFS(Oportunidades!$E$5:$E$1004,Oportunidades!$B$5:$B$1004,B589,Oportunidades!$D$5:$D$1004,"5. Ganada"))</f>
        <v/>
      </c>
      <c r="O589" s="35"/>
    </row>
    <row r="590" customFormat="false" ht="15" hidden="false" customHeight="false" outlineLevel="0" collapsed="false">
      <c r="A590" s="29" t="str">
        <f aca="false">IF(B590="","","C-"&amp;TEXT(ROW()-4,"000"))</f>
        <v/>
      </c>
      <c r="B590" s="35"/>
      <c r="C590" s="35"/>
      <c r="D590" s="35"/>
      <c r="E590" s="35"/>
      <c r="F590" s="35"/>
      <c r="G590" s="35"/>
      <c r="H590" s="35"/>
      <c r="I590" s="35"/>
      <c r="J590" s="35"/>
      <c r="K590" s="36"/>
      <c r="L590" s="32" t="str">
        <f aca="false">IF(B590="","",IFERROR(1/(1/SUMPRODUCT(MAX((Seguimientos!$B$5:$B$1004=B590)*Seguimientos!$A$5:$A$1004))),""))</f>
        <v/>
      </c>
      <c r="M590" s="33" t="str">
        <f aca="false">IF(B590="","",COUNTIF(Oportunidades!$B$5:$B$1004,B590))</f>
        <v/>
      </c>
      <c r="N590" s="34" t="str">
        <f aca="false">IF(B590="","",SUMIFS(Oportunidades!$E$5:$E$1004,Oportunidades!$B$5:$B$1004,B590,Oportunidades!$D$5:$D$1004,"5. Ganada"))</f>
        <v/>
      </c>
      <c r="O590" s="35"/>
    </row>
    <row r="591" customFormat="false" ht="15" hidden="false" customHeight="false" outlineLevel="0" collapsed="false">
      <c r="A591" s="29" t="str">
        <f aca="false">IF(B591="","","C-"&amp;TEXT(ROW()-4,"000"))</f>
        <v/>
      </c>
      <c r="B591" s="35"/>
      <c r="C591" s="35"/>
      <c r="D591" s="35"/>
      <c r="E591" s="35"/>
      <c r="F591" s="35"/>
      <c r="G591" s="35"/>
      <c r="H591" s="35"/>
      <c r="I591" s="35"/>
      <c r="J591" s="35"/>
      <c r="K591" s="36"/>
      <c r="L591" s="32" t="str">
        <f aca="false">IF(B591="","",IFERROR(1/(1/SUMPRODUCT(MAX((Seguimientos!$B$5:$B$1004=B591)*Seguimientos!$A$5:$A$1004))),""))</f>
        <v/>
      </c>
      <c r="M591" s="33" t="str">
        <f aca="false">IF(B591="","",COUNTIF(Oportunidades!$B$5:$B$1004,B591))</f>
        <v/>
      </c>
      <c r="N591" s="34" t="str">
        <f aca="false">IF(B591="","",SUMIFS(Oportunidades!$E$5:$E$1004,Oportunidades!$B$5:$B$1004,B591,Oportunidades!$D$5:$D$1004,"5. Ganada"))</f>
        <v/>
      </c>
      <c r="O591" s="35"/>
    </row>
    <row r="592" customFormat="false" ht="15" hidden="false" customHeight="false" outlineLevel="0" collapsed="false">
      <c r="A592" s="29" t="str">
        <f aca="false">IF(B592="","","C-"&amp;TEXT(ROW()-4,"000"))</f>
        <v/>
      </c>
      <c r="B592" s="35"/>
      <c r="C592" s="35"/>
      <c r="D592" s="35"/>
      <c r="E592" s="35"/>
      <c r="F592" s="35"/>
      <c r="G592" s="35"/>
      <c r="H592" s="35"/>
      <c r="I592" s="35"/>
      <c r="J592" s="35"/>
      <c r="K592" s="36"/>
      <c r="L592" s="32" t="str">
        <f aca="false">IF(B592="","",IFERROR(1/(1/SUMPRODUCT(MAX((Seguimientos!$B$5:$B$1004=B592)*Seguimientos!$A$5:$A$1004))),""))</f>
        <v/>
      </c>
      <c r="M592" s="33" t="str">
        <f aca="false">IF(B592="","",COUNTIF(Oportunidades!$B$5:$B$1004,B592))</f>
        <v/>
      </c>
      <c r="N592" s="34" t="str">
        <f aca="false">IF(B592="","",SUMIFS(Oportunidades!$E$5:$E$1004,Oportunidades!$B$5:$B$1004,B592,Oportunidades!$D$5:$D$1004,"5. Ganada"))</f>
        <v/>
      </c>
      <c r="O592" s="35"/>
    </row>
    <row r="593" customFormat="false" ht="15" hidden="false" customHeight="false" outlineLevel="0" collapsed="false">
      <c r="A593" s="29" t="str">
        <f aca="false">IF(B593="","","C-"&amp;TEXT(ROW()-4,"000"))</f>
        <v/>
      </c>
      <c r="B593" s="35"/>
      <c r="C593" s="35"/>
      <c r="D593" s="35"/>
      <c r="E593" s="35"/>
      <c r="F593" s="35"/>
      <c r="G593" s="35"/>
      <c r="H593" s="35"/>
      <c r="I593" s="35"/>
      <c r="J593" s="35"/>
      <c r="K593" s="36"/>
      <c r="L593" s="32" t="str">
        <f aca="false">IF(B593="","",IFERROR(1/(1/SUMPRODUCT(MAX((Seguimientos!$B$5:$B$1004=B593)*Seguimientos!$A$5:$A$1004))),""))</f>
        <v/>
      </c>
      <c r="M593" s="33" t="str">
        <f aca="false">IF(B593="","",COUNTIF(Oportunidades!$B$5:$B$1004,B593))</f>
        <v/>
      </c>
      <c r="N593" s="34" t="str">
        <f aca="false">IF(B593="","",SUMIFS(Oportunidades!$E$5:$E$1004,Oportunidades!$B$5:$B$1004,B593,Oportunidades!$D$5:$D$1004,"5. Ganada"))</f>
        <v/>
      </c>
      <c r="O593" s="35"/>
    </row>
    <row r="594" customFormat="false" ht="15" hidden="false" customHeight="false" outlineLevel="0" collapsed="false">
      <c r="A594" s="29" t="str">
        <f aca="false">IF(B594="","","C-"&amp;TEXT(ROW()-4,"000"))</f>
        <v/>
      </c>
      <c r="B594" s="35"/>
      <c r="C594" s="35"/>
      <c r="D594" s="35"/>
      <c r="E594" s="35"/>
      <c r="F594" s="35"/>
      <c r="G594" s="35"/>
      <c r="H594" s="35"/>
      <c r="I594" s="35"/>
      <c r="J594" s="35"/>
      <c r="K594" s="36"/>
      <c r="L594" s="32" t="str">
        <f aca="false">IF(B594="","",IFERROR(1/(1/SUMPRODUCT(MAX((Seguimientos!$B$5:$B$1004=B594)*Seguimientos!$A$5:$A$1004))),""))</f>
        <v/>
      </c>
      <c r="M594" s="33" t="str">
        <f aca="false">IF(B594="","",COUNTIF(Oportunidades!$B$5:$B$1004,B594))</f>
        <v/>
      </c>
      <c r="N594" s="34" t="str">
        <f aca="false">IF(B594="","",SUMIFS(Oportunidades!$E$5:$E$1004,Oportunidades!$B$5:$B$1004,B594,Oportunidades!$D$5:$D$1004,"5. Ganada"))</f>
        <v/>
      </c>
      <c r="O594" s="35"/>
    </row>
    <row r="595" customFormat="false" ht="15" hidden="false" customHeight="false" outlineLevel="0" collapsed="false">
      <c r="A595" s="29" t="str">
        <f aca="false">IF(B595="","","C-"&amp;TEXT(ROW()-4,"000"))</f>
        <v/>
      </c>
      <c r="B595" s="35"/>
      <c r="C595" s="35"/>
      <c r="D595" s="35"/>
      <c r="E595" s="35"/>
      <c r="F595" s="35"/>
      <c r="G595" s="35"/>
      <c r="H595" s="35"/>
      <c r="I595" s="35"/>
      <c r="J595" s="35"/>
      <c r="K595" s="36"/>
      <c r="L595" s="32" t="str">
        <f aca="false">IF(B595="","",IFERROR(1/(1/SUMPRODUCT(MAX((Seguimientos!$B$5:$B$1004=B595)*Seguimientos!$A$5:$A$1004))),""))</f>
        <v/>
      </c>
      <c r="M595" s="33" t="str">
        <f aca="false">IF(B595="","",COUNTIF(Oportunidades!$B$5:$B$1004,B595))</f>
        <v/>
      </c>
      <c r="N595" s="34" t="str">
        <f aca="false">IF(B595="","",SUMIFS(Oportunidades!$E$5:$E$1004,Oportunidades!$B$5:$B$1004,B595,Oportunidades!$D$5:$D$1004,"5. Ganada"))</f>
        <v/>
      </c>
      <c r="O595" s="35"/>
    </row>
    <row r="596" customFormat="false" ht="15" hidden="false" customHeight="false" outlineLevel="0" collapsed="false">
      <c r="A596" s="29" t="str">
        <f aca="false">IF(B596="","","C-"&amp;TEXT(ROW()-4,"000"))</f>
        <v/>
      </c>
      <c r="B596" s="35"/>
      <c r="C596" s="35"/>
      <c r="D596" s="35"/>
      <c r="E596" s="35"/>
      <c r="F596" s="35"/>
      <c r="G596" s="35"/>
      <c r="H596" s="35"/>
      <c r="I596" s="35"/>
      <c r="J596" s="35"/>
      <c r="K596" s="36"/>
      <c r="L596" s="32" t="str">
        <f aca="false">IF(B596="","",IFERROR(1/(1/SUMPRODUCT(MAX((Seguimientos!$B$5:$B$1004=B596)*Seguimientos!$A$5:$A$1004))),""))</f>
        <v/>
      </c>
      <c r="M596" s="33" t="str">
        <f aca="false">IF(B596="","",COUNTIF(Oportunidades!$B$5:$B$1004,B596))</f>
        <v/>
      </c>
      <c r="N596" s="34" t="str">
        <f aca="false">IF(B596="","",SUMIFS(Oportunidades!$E$5:$E$1004,Oportunidades!$B$5:$B$1004,B596,Oportunidades!$D$5:$D$1004,"5. Ganada"))</f>
        <v/>
      </c>
      <c r="O596" s="35"/>
    </row>
    <row r="597" customFormat="false" ht="15" hidden="false" customHeight="false" outlineLevel="0" collapsed="false">
      <c r="A597" s="29" t="str">
        <f aca="false">IF(B597="","","C-"&amp;TEXT(ROW()-4,"000"))</f>
        <v/>
      </c>
      <c r="B597" s="35"/>
      <c r="C597" s="35"/>
      <c r="D597" s="35"/>
      <c r="E597" s="35"/>
      <c r="F597" s="35"/>
      <c r="G597" s="35"/>
      <c r="H597" s="35"/>
      <c r="I597" s="35"/>
      <c r="J597" s="35"/>
      <c r="K597" s="36"/>
      <c r="L597" s="32" t="str">
        <f aca="false">IF(B597="","",IFERROR(1/(1/SUMPRODUCT(MAX((Seguimientos!$B$5:$B$1004=B597)*Seguimientos!$A$5:$A$1004))),""))</f>
        <v/>
      </c>
      <c r="M597" s="33" t="str">
        <f aca="false">IF(B597="","",COUNTIF(Oportunidades!$B$5:$B$1004,B597))</f>
        <v/>
      </c>
      <c r="N597" s="34" t="str">
        <f aca="false">IF(B597="","",SUMIFS(Oportunidades!$E$5:$E$1004,Oportunidades!$B$5:$B$1004,B597,Oportunidades!$D$5:$D$1004,"5. Ganada"))</f>
        <v/>
      </c>
      <c r="O597" s="35"/>
    </row>
    <row r="598" customFormat="false" ht="15" hidden="false" customHeight="false" outlineLevel="0" collapsed="false">
      <c r="A598" s="29" t="str">
        <f aca="false">IF(B598="","","C-"&amp;TEXT(ROW()-4,"000"))</f>
        <v/>
      </c>
      <c r="B598" s="35"/>
      <c r="C598" s="35"/>
      <c r="D598" s="35"/>
      <c r="E598" s="35"/>
      <c r="F598" s="35"/>
      <c r="G598" s="35"/>
      <c r="H598" s="35"/>
      <c r="I598" s="35"/>
      <c r="J598" s="35"/>
      <c r="K598" s="36"/>
      <c r="L598" s="32" t="str">
        <f aca="false">IF(B598="","",IFERROR(1/(1/SUMPRODUCT(MAX((Seguimientos!$B$5:$B$1004=B598)*Seguimientos!$A$5:$A$1004))),""))</f>
        <v/>
      </c>
      <c r="M598" s="33" t="str">
        <f aca="false">IF(B598="","",COUNTIF(Oportunidades!$B$5:$B$1004,B598))</f>
        <v/>
      </c>
      <c r="N598" s="34" t="str">
        <f aca="false">IF(B598="","",SUMIFS(Oportunidades!$E$5:$E$1004,Oportunidades!$B$5:$B$1004,B598,Oportunidades!$D$5:$D$1004,"5. Ganada"))</f>
        <v/>
      </c>
      <c r="O598" s="35"/>
    </row>
    <row r="599" customFormat="false" ht="15" hidden="false" customHeight="false" outlineLevel="0" collapsed="false">
      <c r="A599" s="29" t="str">
        <f aca="false">IF(B599="","","C-"&amp;TEXT(ROW()-4,"000"))</f>
        <v/>
      </c>
      <c r="B599" s="35"/>
      <c r="C599" s="35"/>
      <c r="D599" s="35"/>
      <c r="E599" s="35"/>
      <c r="F599" s="35"/>
      <c r="G599" s="35"/>
      <c r="H599" s="35"/>
      <c r="I599" s="35"/>
      <c r="J599" s="35"/>
      <c r="K599" s="36"/>
      <c r="L599" s="32" t="str">
        <f aca="false">IF(B599="","",IFERROR(1/(1/SUMPRODUCT(MAX((Seguimientos!$B$5:$B$1004=B599)*Seguimientos!$A$5:$A$1004))),""))</f>
        <v/>
      </c>
      <c r="M599" s="33" t="str">
        <f aca="false">IF(B599="","",COUNTIF(Oportunidades!$B$5:$B$1004,B599))</f>
        <v/>
      </c>
      <c r="N599" s="34" t="str">
        <f aca="false">IF(B599="","",SUMIFS(Oportunidades!$E$5:$E$1004,Oportunidades!$B$5:$B$1004,B599,Oportunidades!$D$5:$D$1004,"5. Ganada"))</f>
        <v/>
      </c>
      <c r="O599" s="35"/>
    </row>
    <row r="600" customFormat="false" ht="15" hidden="false" customHeight="false" outlineLevel="0" collapsed="false">
      <c r="A600" s="29" t="str">
        <f aca="false">IF(B600="","","C-"&amp;TEXT(ROW()-4,"000"))</f>
        <v/>
      </c>
      <c r="B600" s="35"/>
      <c r="C600" s="35"/>
      <c r="D600" s="35"/>
      <c r="E600" s="35"/>
      <c r="F600" s="35"/>
      <c r="G600" s="35"/>
      <c r="H600" s="35"/>
      <c r="I600" s="35"/>
      <c r="J600" s="35"/>
      <c r="K600" s="36"/>
      <c r="L600" s="32" t="str">
        <f aca="false">IF(B600="","",IFERROR(1/(1/SUMPRODUCT(MAX((Seguimientos!$B$5:$B$1004=B600)*Seguimientos!$A$5:$A$1004))),""))</f>
        <v/>
      </c>
      <c r="M600" s="33" t="str">
        <f aca="false">IF(B600="","",COUNTIF(Oportunidades!$B$5:$B$1004,B600))</f>
        <v/>
      </c>
      <c r="N600" s="34" t="str">
        <f aca="false">IF(B600="","",SUMIFS(Oportunidades!$E$5:$E$1004,Oportunidades!$B$5:$B$1004,B600,Oportunidades!$D$5:$D$1004,"5. Ganada"))</f>
        <v/>
      </c>
      <c r="O600" s="35"/>
    </row>
    <row r="601" customFormat="false" ht="15" hidden="false" customHeight="false" outlineLevel="0" collapsed="false">
      <c r="A601" s="29" t="str">
        <f aca="false">IF(B601="","","C-"&amp;TEXT(ROW()-4,"000"))</f>
        <v/>
      </c>
      <c r="B601" s="35"/>
      <c r="C601" s="35"/>
      <c r="D601" s="35"/>
      <c r="E601" s="35"/>
      <c r="F601" s="35"/>
      <c r="G601" s="35"/>
      <c r="H601" s="35"/>
      <c r="I601" s="35"/>
      <c r="J601" s="35"/>
      <c r="K601" s="36"/>
      <c r="L601" s="32" t="str">
        <f aca="false">IF(B601="","",IFERROR(1/(1/SUMPRODUCT(MAX((Seguimientos!$B$5:$B$1004=B601)*Seguimientos!$A$5:$A$1004))),""))</f>
        <v/>
      </c>
      <c r="M601" s="33" t="str">
        <f aca="false">IF(B601="","",COUNTIF(Oportunidades!$B$5:$B$1004,B601))</f>
        <v/>
      </c>
      <c r="N601" s="34" t="str">
        <f aca="false">IF(B601="","",SUMIFS(Oportunidades!$E$5:$E$1004,Oportunidades!$B$5:$B$1004,B601,Oportunidades!$D$5:$D$1004,"5. Ganada"))</f>
        <v/>
      </c>
      <c r="O601" s="35"/>
    </row>
    <row r="602" customFormat="false" ht="15" hidden="false" customHeight="false" outlineLevel="0" collapsed="false">
      <c r="A602" s="29" t="str">
        <f aca="false">IF(B602="","","C-"&amp;TEXT(ROW()-4,"000"))</f>
        <v/>
      </c>
      <c r="B602" s="35"/>
      <c r="C602" s="35"/>
      <c r="D602" s="35"/>
      <c r="E602" s="35"/>
      <c r="F602" s="35"/>
      <c r="G602" s="35"/>
      <c r="H602" s="35"/>
      <c r="I602" s="35"/>
      <c r="J602" s="35"/>
      <c r="K602" s="36"/>
      <c r="L602" s="32" t="str">
        <f aca="false">IF(B602="","",IFERROR(1/(1/SUMPRODUCT(MAX((Seguimientos!$B$5:$B$1004=B602)*Seguimientos!$A$5:$A$1004))),""))</f>
        <v/>
      </c>
      <c r="M602" s="33" t="str">
        <f aca="false">IF(B602="","",COUNTIF(Oportunidades!$B$5:$B$1004,B602))</f>
        <v/>
      </c>
      <c r="N602" s="34" t="str">
        <f aca="false">IF(B602="","",SUMIFS(Oportunidades!$E$5:$E$1004,Oportunidades!$B$5:$B$1004,B602,Oportunidades!$D$5:$D$1004,"5. Ganada"))</f>
        <v/>
      </c>
      <c r="O602" s="35"/>
    </row>
    <row r="603" customFormat="false" ht="15" hidden="false" customHeight="false" outlineLevel="0" collapsed="false">
      <c r="A603" s="29" t="str">
        <f aca="false">IF(B603="","","C-"&amp;TEXT(ROW()-4,"000"))</f>
        <v/>
      </c>
      <c r="B603" s="35"/>
      <c r="C603" s="35"/>
      <c r="D603" s="35"/>
      <c r="E603" s="35"/>
      <c r="F603" s="35"/>
      <c r="G603" s="35"/>
      <c r="H603" s="35"/>
      <c r="I603" s="35"/>
      <c r="J603" s="35"/>
      <c r="K603" s="36"/>
      <c r="L603" s="32" t="str">
        <f aca="false">IF(B603="","",IFERROR(1/(1/SUMPRODUCT(MAX((Seguimientos!$B$5:$B$1004=B603)*Seguimientos!$A$5:$A$1004))),""))</f>
        <v/>
      </c>
      <c r="M603" s="33" t="str">
        <f aca="false">IF(B603="","",COUNTIF(Oportunidades!$B$5:$B$1004,B603))</f>
        <v/>
      </c>
      <c r="N603" s="34" t="str">
        <f aca="false">IF(B603="","",SUMIFS(Oportunidades!$E$5:$E$1004,Oportunidades!$B$5:$B$1004,B603,Oportunidades!$D$5:$D$1004,"5. Ganada"))</f>
        <v/>
      </c>
      <c r="O603" s="35"/>
    </row>
    <row r="604" customFormat="false" ht="15" hidden="false" customHeight="false" outlineLevel="0" collapsed="false">
      <c r="A604" s="29" t="str">
        <f aca="false">IF(B604="","","C-"&amp;TEXT(ROW()-4,"000"))</f>
        <v/>
      </c>
      <c r="B604" s="35"/>
      <c r="C604" s="35"/>
      <c r="D604" s="35"/>
      <c r="E604" s="35"/>
      <c r="F604" s="35"/>
      <c r="G604" s="35"/>
      <c r="H604" s="35"/>
      <c r="I604" s="35"/>
      <c r="J604" s="35"/>
      <c r="K604" s="36"/>
      <c r="L604" s="32" t="str">
        <f aca="false">IF(B604="","",IFERROR(1/(1/SUMPRODUCT(MAX((Seguimientos!$B$5:$B$1004=B604)*Seguimientos!$A$5:$A$1004))),""))</f>
        <v/>
      </c>
      <c r="M604" s="33" t="str">
        <f aca="false">IF(B604="","",COUNTIF(Oportunidades!$B$5:$B$1004,B604))</f>
        <v/>
      </c>
      <c r="N604" s="34" t="str">
        <f aca="false">IF(B604="","",SUMIFS(Oportunidades!$E$5:$E$1004,Oportunidades!$B$5:$B$1004,B604,Oportunidades!$D$5:$D$1004,"5. Ganada"))</f>
        <v/>
      </c>
      <c r="O604" s="35"/>
    </row>
    <row r="605" customFormat="false" ht="15" hidden="false" customHeight="false" outlineLevel="0" collapsed="false">
      <c r="A605" s="29" t="str">
        <f aca="false">IF(B605="","","C-"&amp;TEXT(ROW()-4,"000"))</f>
        <v/>
      </c>
      <c r="B605" s="35"/>
      <c r="C605" s="35"/>
      <c r="D605" s="35"/>
      <c r="E605" s="35"/>
      <c r="F605" s="35"/>
      <c r="G605" s="35"/>
      <c r="H605" s="35"/>
      <c r="I605" s="35"/>
      <c r="J605" s="35"/>
      <c r="K605" s="36"/>
      <c r="L605" s="32" t="str">
        <f aca="false">IF(B605="","",IFERROR(1/(1/SUMPRODUCT(MAX((Seguimientos!$B$5:$B$1004=B605)*Seguimientos!$A$5:$A$1004))),""))</f>
        <v/>
      </c>
      <c r="M605" s="33" t="str">
        <f aca="false">IF(B605="","",COUNTIF(Oportunidades!$B$5:$B$1004,B605))</f>
        <v/>
      </c>
      <c r="N605" s="34" t="str">
        <f aca="false">IF(B605="","",SUMIFS(Oportunidades!$E$5:$E$1004,Oportunidades!$B$5:$B$1004,B605,Oportunidades!$D$5:$D$1004,"5. Ganada"))</f>
        <v/>
      </c>
      <c r="O605" s="35"/>
    </row>
    <row r="606" customFormat="false" ht="15" hidden="false" customHeight="false" outlineLevel="0" collapsed="false">
      <c r="A606" s="29" t="str">
        <f aca="false">IF(B606="","","C-"&amp;TEXT(ROW()-4,"000"))</f>
        <v/>
      </c>
      <c r="B606" s="35"/>
      <c r="C606" s="35"/>
      <c r="D606" s="35"/>
      <c r="E606" s="35"/>
      <c r="F606" s="35"/>
      <c r="G606" s="35"/>
      <c r="H606" s="35"/>
      <c r="I606" s="35"/>
      <c r="J606" s="35"/>
      <c r="K606" s="36"/>
      <c r="L606" s="32" t="str">
        <f aca="false">IF(B606="","",IFERROR(1/(1/SUMPRODUCT(MAX((Seguimientos!$B$5:$B$1004=B606)*Seguimientos!$A$5:$A$1004))),""))</f>
        <v/>
      </c>
      <c r="M606" s="33" t="str">
        <f aca="false">IF(B606="","",COUNTIF(Oportunidades!$B$5:$B$1004,B606))</f>
        <v/>
      </c>
      <c r="N606" s="34" t="str">
        <f aca="false">IF(B606="","",SUMIFS(Oportunidades!$E$5:$E$1004,Oportunidades!$B$5:$B$1004,B606,Oportunidades!$D$5:$D$1004,"5. Ganada"))</f>
        <v/>
      </c>
      <c r="O606" s="35"/>
    </row>
    <row r="607" customFormat="false" ht="15" hidden="false" customHeight="false" outlineLevel="0" collapsed="false">
      <c r="A607" s="29" t="str">
        <f aca="false">IF(B607="","","C-"&amp;TEXT(ROW()-4,"000"))</f>
        <v/>
      </c>
      <c r="B607" s="35"/>
      <c r="C607" s="35"/>
      <c r="D607" s="35"/>
      <c r="E607" s="35"/>
      <c r="F607" s="35"/>
      <c r="G607" s="35"/>
      <c r="H607" s="35"/>
      <c r="I607" s="35"/>
      <c r="J607" s="35"/>
      <c r="K607" s="36"/>
      <c r="L607" s="32" t="str">
        <f aca="false">IF(B607="","",IFERROR(1/(1/SUMPRODUCT(MAX((Seguimientos!$B$5:$B$1004=B607)*Seguimientos!$A$5:$A$1004))),""))</f>
        <v/>
      </c>
      <c r="M607" s="33" t="str">
        <f aca="false">IF(B607="","",COUNTIF(Oportunidades!$B$5:$B$1004,B607))</f>
        <v/>
      </c>
      <c r="N607" s="34" t="str">
        <f aca="false">IF(B607="","",SUMIFS(Oportunidades!$E$5:$E$1004,Oportunidades!$B$5:$B$1004,B607,Oportunidades!$D$5:$D$1004,"5. Ganada"))</f>
        <v/>
      </c>
      <c r="O607" s="35"/>
    </row>
    <row r="608" customFormat="false" ht="15" hidden="false" customHeight="false" outlineLevel="0" collapsed="false">
      <c r="A608" s="29" t="str">
        <f aca="false">IF(B608="","","C-"&amp;TEXT(ROW()-4,"000"))</f>
        <v/>
      </c>
      <c r="B608" s="35"/>
      <c r="C608" s="35"/>
      <c r="D608" s="35"/>
      <c r="E608" s="35"/>
      <c r="F608" s="35"/>
      <c r="G608" s="35"/>
      <c r="H608" s="35"/>
      <c r="I608" s="35"/>
      <c r="J608" s="35"/>
      <c r="K608" s="36"/>
      <c r="L608" s="32" t="str">
        <f aca="false">IF(B608="","",IFERROR(1/(1/SUMPRODUCT(MAX((Seguimientos!$B$5:$B$1004=B608)*Seguimientos!$A$5:$A$1004))),""))</f>
        <v/>
      </c>
      <c r="M608" s="33" t="str">
        <f aca="false">IF(B608="","",COUNTIF(Oportunidades!$B$5:$B$1004,B608))</f>
        <v/>
      </c>
      <c r="N608" s="34" t="str">
        <f aca="false">IF(B608="","",SUMIFS(Oportunidades!$E$5:$E$1004,Oportunidades!$B$5:$B$1004,B608,Oportunidades!$D$5:$D$1004,"5. Ganada"))</f>
        <v/>
      </c>
      <c r="O608" s="35"/>
    </row>
    <row r="609" customFormat="false" ht="15" hidden="false" customHeight="false" outlineLevel="0" collapsed="false">
      <c r="A609" s="29" t="str">
        <f aca="false">IF(B609="","","C-"&amp;TEXT(ROW()-4,"000"))</f>
        <v/>
      </c>
      <c r="B609" s="35"/>
      <c r="C609" s="35"/>
      <c r="D609" s="35"/>
      <c r="E609" s="35"/>
      <c r="F609" s="35"/>
      <c r="G609" s="35"/>
      <c r="H609" s="35"/>
      <c r="I609" s="35"/>
      <c r="J609" s="35"/>
      <c r="K609" s="36"/>
      <c r="L609" s="32" t="str">
        <f aca="false">IF(B609="","",IFERROR(1/(1/SUMPRODUCT(MAX((Seguimientos!$B$5:$B$1004=B609)*Seguimientos!$A$5:$A$1004))),""))</f>
        <v/>
      </c>
      <c r="M609" s="33" t="str">
        <f aca="false">IF(B609="","",COUNTIF(Oportunidades!$B$5:$B$1004,B609))</f>
        <v/>
      </c>
      <c r="N609" s="34" t="str">
        <f aca="false">IF(B609="","",SUMIFS(Oportunidades!$E$5:$E$1004,Oportunidades!$B$5:$B$1004,B609,Oportunidades!$D$5:$D$1004,"5. Ganada"))</f>
        <v/>
      </c>
      <c r="O609" s="35"/>
    </row>
    <row r="610" customFormat="false" ht="15" hidden="false" customHeight="false" outlineLevel="0" collapsed="false">
      <c r="A610" s="29" t="str">
        <f aca="false">IF(B610="","","C-"&amp;TEXT(ROW()-4,"000"))</f>
        <v/>
      </c>
      <c r="B610" s="35"/>
      <c r="C610" s="35"/>
      <c r="D610" s="35"/>
      <c r="E610" s="35"/>
      <c r="F610" s="35"/>
      <c r="G610" s="35"/>
      <c r="H610" s="35"/>
      <c r="I610" s="35"/>
      <c r="J610" s="35"/>
      <c r="K610" s="36"/>
      <c r="L610" s="32" t="str">
        <f aca="false">IF(B610="","",IFERROR(1/(1/SUMPRODUCT(MAX((Seguimientos!$B$5:$B$1004=B610)*Seguimientos!$A$5:$A$1004))),""))</f>
        <v/>
      </c>
      <c r="M610" s="33" t="str">
        <f aca="false">IF(B610="","",COUNTIF(Oportunidades!$B$5:$B$1004,B610))</f>
        <v/>
      </c>
      <c r="N610" s="34" t="str">
        <f aca="false">IF(B610="","",SUMIFS(Oportunidades!$E$5:$E$1004,Oportunidades!$B$5:$B$1004,B610,Oportunidades!$D$5:$D$1004,"5. Ganada"))</f>
        <v/>
      </c>
      <c r="O610" s="35"/>
    </row>
    <row r="611" customFormat="false" ht="15" hidden="false" customHeight="false" outlineLevel="0" collapsed="false">
      <c r="A611" s="29" t="str">
        <f aca="false">IF(B611="","","C-"&amp;TEXT(ROW()-4,"000"))</f>
        <v/>
      </c>
      <c r="B611" s="35"/>
      <c r="C611" s="35"/>
      <c r="D611" s="35"/>
      <c r="E611" s="35"/>
      <c r="F611" s="35"/>
      <c r="G611" s="35"/>
      <c r="H611" s="35"/>
      <c r="I611" s="35"/>
      <c r="J611" s="35"/>
      <c r="K611" s="36"/>
      <c r="L611" s="32" t="str">
        <f aca="false">IF(B611="","",IFERROR(1/(1/SUMPRODUCT(MAX((Seguimientos!$B$5:$B$1004=B611)*Seguimientos!$A$5:$A$1004))),""))</f>
        <v/>
      </c>
      <c r="M611" s="33" t="str">
        <f aca="false">IF(B611="","",COUNTIF(Oportunidades!$B$5:$B$1004,B611))</f>
        <v/>
      </c>
      <c r="N611" s="34" t="str">
        <f aca="false">IF(B611="","",SUMIFS(Oportunidades!$E$5:$E$1004,Oportunidades!$B$5:$B$1004,B611,Oportunidades!$D$5:$D$1004,"5. Ganada"))</f>
        <v/>
      </c>
      <c r="O611" s="35"/>
    </row>
    <row r="612" customFormat="false" ht="15" hidden="false" customHeight="false" outlineLevel="0" collapsed="false">
      <c r="A612" s="29" t="str">
        <f aca="false">IF(B612="","","C-"&amp;TEXT(ROW()-4,"000"))</f>
        <v/>
      </c>
      <c r="B612" s="35"/>
      <c r="C612" s="35"/>
      <c r="D612" s="35"/>
      <c r="E612" s="35"/>
      <c r="F612" s="35"/>
      <c r="G612" s="35"/>
      <c r="H612" s="35"/>
      <c r="I612" s="35"/>
      <c r="J612" s="35"/>
      <c r="K612" s="36"/>
      <c r="L612" s="32" t="str">
        <f aca="false">IF(B612="","",IFERROR(1/(1/SUMPRODUCT(MAX((Seguimientos!$B$5:$B$1004=B612)*Seguimientos!$A$5:$A$1004))),""))</f>
        <v/>
      </c>
      <c r="M612" s="33" t="str">
        <f aca="false">IF(B612="","",COUNTIF(Oportunidades!$B$5:$B$1004,B612))</f>
        <v/>
      </c>
      <c r="N612" s="34" t="str">
        <f aca="false">IF(B612="","",SUMIFS(Oportunidades!$E$5:$E$1004,Oportunidades!$B$5:$B$1004,B612,Oportunidades!$D$5:$D$1004,"5. Ganada"))</f>
        <v/>
      </c>
      <c r="O612" s="35"/>
    </row>
    <row r="613" customFormat="false" ht="15" hidden="false" customHeight="false" outlineLevel="0" collapsed="false">
      <c r="A613" s="29" t="str">
        <f aca="false">IF(B613="","","C-"&amp;TEXT(ROW()-4,"000"))</f>
        <v/>
      </c>
      <c r="B613" s="35"/>
      <c r="C613" s="35"/>
      <c r="D613" s="35"/>
      <c r="E613" s="35"/>
      <c r="F613" s="35"/>
      <c r="G613" s="35"/>
      <c r="H613" s="35"/>
      <c r="I613" s="35"/>
      <c r="J613" s="35"/>
      <c r="K613" s="36"/>
      <c r="L613" s="32" t="str">
        <f aca="false">IF(B613="","",IFERROR(1/(1/SUMPRODUCT(MAX((Seguimientos!$B$5:$B$1004=B613)*Seguimientos!$A$5:$A$1004))),""))</f>
        <v/>
      </c>
      <c r="M613" s="33" t="str">
        <f aca="false">IF(B613="","",COUNTIF(Oportunidades!$B$5:$B$1004,B613))</f>
        <v/>
      </c>
      <c r="N613" s="34" t="str">
        <f aca="false">IF(B613="","",SUMIFS(Oportunidades!$E$5:$E$1004,Oportunidades!$B$5:$B$1004,B613,Oportunidades!$D$5:$D$1004,"5. Ganada"))</f>
        <v/>
      </c>
      <c r="O613" s="35"/>
    </row>
    <row r="614" customFormat="false" ht="15" hidden="false" customHeight="false" outlineLevel="0" collapsed="false">
      <c r="A614" s="29" t="str">
        <f aca="false">IF(B614="","","C-"&amp;TEXT(ROW()-4,"000"))</f>
        <v/>
      </c>
      <c r="B614" s="35"/>
      <c r="C614" s="35"/>
      <c r="D614" s="35"/>
      <c r="E614" s="35"/>
      <c r="F614" s="35"/>
      <c r="G614" s="35"/>
      <c r="H614" s="35"/>
      <c r="I614" s="35"/>
      <c r="J614" s="35"/>
      <c r="K614" s="36"/>
      <c r="L614" s="32" t="str">
        <f aca="false">IF(B614="","",IFERROR(1/(1/SUMPRODUCT(MAX((Seguimientos!$B$5:$B$1004=B614)*Seguimientos!$A$5:$A$1004))),""))</f>
        <v/>
      </c>
      <c r="M614" s="33" t="str">
        <f aca="false">IF(B614="","",COUNTIF(Oportunidades!$B$5:$B$1004,B614))</f>
        <v/>
      </c>
      <c r="N614" s="34" t="str">
        <f aca="false">IF(B614="","",SUMIFS(Oportunidades!$E$5:$E$1004,Oportunidades!$B$5:$B$1004,B614,Oportunidades!$D$5:$D$1004,"5. Ganada"))</f>
        <v/>
      </c>
      <c r="O614" s="35"/>
    </row>
    <row r="615" customFormat="false" ht="15" hidden="false" customHeight="false" outlineLevel="0" collapsed="false">
      <c r="A615" s="29" t="str">
        <f aca="false">IF(B615="","","C-"&amp;TEXT(ROW()-4,"000"))</f>
        <v/>
      </c>
      <c r="B615" s="35"/>
      <c r="C615" s="35"/>
      <c r="D615" s="35"/>
      <c r="E615" s="35"/>
      <c r="F615" s="35"/>
      <c r="G615" s="35"/>
      <c r="H615" s="35"/>
      <c r="I615" s="35"/>
      <c r="J615" s="35"/>
      <c r="K615" s="36"/>
      <c r="L615" s="32" t="str">
        <f aca="false">IF(B615="","",IFERROR(1/(1/SUMPRODUCT(MAX((Seguimientos!$B$5:$B$1004=B615)*Seguimientos!$A$5:$A$1004))),""))</f>
        <v/>
      </c>
      <c r="M615" s="33" t="str">
        <f aca="false">IF(B615="","",COUNTIF(Oportunidades!$B$5:$B$1004,B615))</f>
        <v/>
      </c>
      <c r="N615" s="34" t="str">
        <f aca="false">IF(B615="","",SUMIFS(Oportunidades!$E$5:$E$1004,Oportunidades!$B$5:$B$1004,B615,Oportunidades!$D$5:$D$1004,"5. Ganada"))</f>
        <v/>
      </c>
      <c r="O615" s="35"/>
    </row>
    <row r="616" customFormat="false" ht="15" hidden="false" customHeight="false" outlineLevel="0" collapsed="false">
      <c r="A616" s="29" t="str">
        <f aca="false">IF(B616="","","C-"&amp;TEXT(ROW()-4,"000"))</f>
        <v/>
      </c>
      <c r="B616" s="35"/>
      <c r="C616" s="35"/>
      <c r="D616" s="35"/>
      <c r="E616" s="35"/>
      <c r="F616" s="35"/>
      <c r="G616" s="35"/>
      <c r="H616" s="35"/>
      <c r="I616" s="35"/>
      <c r="J616" s="35"/>
      <c r="K616" s="36"/>
      <c r="L616" s="32" t="str">
        <f aca="false">IF(B616="","",IFERROR(1/(1/SUMPRODUCT(MAX((Seguimientos!$B$5:$B$1004=B616)*Seguimientos!$A$5:$A$1004))),""))</f>
        <v/>
      </c>
      <c r="M616" s="33" t="str">
        <f aca="false">IF(B616="","",COUNTIF(Oportunidades!$B$5:$B$1004,B616))</f>
        <v/>
      </c>
      <c r="N616" s="34" t="str">
        <f aca="false">IF(B616="","",SUMIFS(Oportunidades!$E$5:$E$1004,Oportunidades!$B$5:$B$1004,B616,Oportunidades!$D$5:$D$1004,"5. Ganada"))</f>
        <v/>
      </c>
      <c r="O616" s="35"/>
    </row>
    <row r="617" customFormat="false" ht="15" hidden="false" customHeight="false" outlineLevel="0" collapsed="false">
      <c r="A617" s="29" t="str">
        <f aca="false">IF(B617="","","C-"&amp;TEXT(ROW()-4,"000"))</f>
        <v/>
      </c>
      <c r="B617" s="35"/>
      <c r="C617" s="35"/>
      <c r="D617" s="35"/>
      <c r="E617" s="35"/>
      <c r="F617" s="35"/>
      <c r="G617" s="35"/>
      <c r="H617" s="35"/>
      <c r="I617" s="35"/>
      <c r="J617" s="35"/>
      <c r="K617" s="36"/>
      <c r="L617" s="32" t="str">
        <f aca="false">IF(B617="","",IFERROR(1/(1/SUMPRODUCT(MAX((Seguimientos!$B$5:$B$1004=B617)*Seguimientos!$A$5:$A$1004))),""))</f>
        <v/>
      </c>
      <c r="M617" s="33" t="str">
        <f aca="false">IF(B617="","",COUNTIF(Oportunidades!$B$5:$B$1004,B617))</f>
        <v/>
      </c>
      <c r="N617" s="34" t="str">
        <f aca="false">IF(B617="","",SUMIFS(Oportunidades!$E$5:$E$1004,Oportunidades!$B$5:$B$1004,B617,Oportunidades!$D$5:$D$1004,"5. Ganada"))</f>
        <v/>
      </c>
      <c r="O617" s="35"/>
    </row>
    <row r="618" customFormat="false" ht="15" hidden="false" customHeight="false" outlineLevel="0" collapsed="false">
      <c r="A618" s="29" t="str">
        <f aca="false">IF(B618="","","C-"&amp;TEXT(ROW()-4,"000"))</f>
        <v/>
      </c>
      <c r="B618" s="35"/>
      <c r="C618" s="35"/>
      <c r="D618" s="35"/>
      <c r="E618" s="35"/>
      <c r="F618" s="35"/>
      <c r="G618" s="35"/>
      <c r="H618" s="35"/>
      <c r="I618" s="35"/>
      <c r="J618" s="35"/>
      <c r="K618" s="36"/>
      <c r="L618" s="32" t="str">
        <f aca="false">IF(B618="","",IFERROR(1/(1/SUMPRODUCT(MAX((Seguimientos!$B$5:$B$1004=B618)*Seguimientos!$A$5:$A$1004))),""))</f>
        <v/>
      </c>
      <c r="M618" s="33" t="str">
        <f aca="false">IF(B618="","",COUNTIF(Oportunidades!$B$5:$B$1004,B618))</f>
        <v/>
      </c>
      <c r="N618" s="34" t="str">
        <f aca="false">IF(B618="","",SUMIFS(Oportunidades!$E$5:$E$1004,Oportunidades!$B$5:$B$1004,B618,Oportunidades!$D$5:$D$1004,"5. Ganada"))</f>
        <v/>
      </c>
      <c r="O618" s="35"/>
    </row>
    <row r="619" customFormat="false" ht="15" hidden="false" customHeight="false" outlineLevel="0" collapsed="false">
      <c r="A619" s="29" t="str">
        <f aca="false">IF(B619="","","C-"&amp;TEXT(ROW()-4,"000"))</f>
        <v/>
      </c>
      <c r="B619" s="35"/>
      <c r="C619" s="35"/>
      <c r="D619" s="35"/>
      <c r="E619" s="35"/>
      <c r="F619" s="35"/>
      <c r="G619" s="35"/>
      <c r="H619" s="35"/>
      <c r="I619" s="35"/>
      <c r="J619" s="35"/>
      <c r="K619" s="36"/>
      <c r="L619" s="32" t="str">
        <f aca="false">IF(B619="","",IFERROR(1/(1/SUMPRODUCT(MAX((Seguimientos!$B$5:$B$1004=B619)*Seguimientos!$A$5:$A$1004))),""))</f>
        <v/>
      </c>
      <c r="M619" s="33" t="str">
        <f aca="false">IF(B619="","",COUNTIF(Oportunidades!$B$5:$B$1004,B619))</f>
        <v/>
      </c>
      <c r="N619" s="34" t="str">
        <f aca="false">IF(B619="","",SUMIFS(Oportunidades!$E$5:$E$1004,Oportunidades!$B$5:$B$1004,B619,Oportunidades!$D$5:$D$1004,"5. Ganada"))</f>
        <v/>
      </c>
      <c r="O619" s="35"/>
    </row>
    <row r="620" customFormat="false" ht="15" hidden="false" customHeight="false" outlineLevel="0" collapsed="false">
      <c r="A620" s="29" t="str">
        <f aca="false">IF(B620="","","C-"&amp;TEXT(ROW()-4,"000"))</f>
        <v/>
      </c>
      <c r="B620" s="35"/>
      <c r="C620" s="35"/>
      <c r="D620" s="35"/>
      <c r="E620" s="35"/>
      <c r="F620" s="35"/>
      <c r="G620" s="35"/>
      <c r="H620" s="35"/>
      <c r="I620" s="35"/>
      <c r="J620" s="35"/>
      <c r="K620" s="36"/>
      <c r="L620" s="32" t="str">
        <f aca="false">IF(B620="","",IFERROR(1/(1/SUMPRODUCT(MAX((Seguimientos!$B$5:$B$1004=B620)*Seguimientos!$A$5:$A$1004))),""))</f>
        <v/>
      </c>
      <c r="M620" s="33" t="str">
        <f aca="false">IF(B620="","",COUNTIF(Oportunidades!$B$5:$B$1004,B620))</f>
        <v/>
      </c>
      <c r="N620" s="34" t="str">
        <f aca="false">IF(B620="","",SUMIFS(Oportunidades!$E$5:$E$1004,Oportunidades!$B$5:$B$1004,B620,Oportunidades!$D$5:$D$1004,"5. Ganada"))</f>
        <v/>
      </c>
      <c r="O620" s="35"/>
    </row>
    <row r="621" customFormat="false" ht="15" hidden="false" customHeight="false" outlineLevel="0" collapsed="false">
      <c r="A621" s="29" t="str">
        <f aca="false">IF(B621="","","C-"&amp;TEXT(ROW()-4,"000"))</f>
        <v/>
      </c>
      <c r="B621" s="35"/>
      <c r="C621" s="35"/>
      <c r="D621" s="35"/>
      <c r="E621" s="35"/>
      <c r="F621" s="35"/>
      <c r="G621" s="35"/>
      <c r="H621" s="35"/>
      <c r="I621" s="35"/>
      <c r="J621" s="35"/>
      <c r="K621" s="36"/>
      <c r="L621" s="32" t="str">
        <f aca="false">IF(B621="","",IFERROR(1/(1/SUMPRODUCT(MAX((Seguimientos!$B$5:$B$1004=B621)*Seguimientos!$A$5:$A$1004))),""))</f>
        <v/>
      </c>
      <c r="M621" s="33" t="str">
        <f aca="false">IF(B621="","",COUNTIF(Oportunidades!$B$5:$B$1004,B621))</f>
        <v/>
      </c>
      <c r="N621" s="34" t="str">
        <f aca="false">IF(B621="","",SUMIFS(Oportunidades!$E$5:$E$1004,Oportunidades!$B$5:$B$1004,B621,Oportunidades!$D$5:$D$1004,"5. Ganada"))</f>
        <v/>
      </c>
      <c r="O621" s="35"/>
    </row>
    <row r="622" customFormat="false" ht="15" hidden="false" customHeight="false" outlineLevel="0" collapsed="false">
      <c r="A622" s="29" t="str">
        <f aca="false">IF(B622="","","C-"&amp;TEXT(ROW()-4,"000"))</f>
        <v/>
      </c>
      <c r="B622" s="35"/>
      <c r="C622" s="35"/>
      <c r="D622" s="35"/>
      <c r="E622" s="35"/>
      <c r="F622" s="35"/>
      <c r="G622" s="35"/>
      <c r="H622" s="35"/>
      <c r="I622" s="35"/>
      <c r="J622" s="35"/>
      <c r="K622" s="36"/>
      <c r="L622" s="32" t="str">
        <f aca="false">IF(B622="","",IFERROR(1/(1/SUMPRODUCT(MAX((Seguimientos!$B$5:$B$1004=B622)*Seguimientos!$A$5:$A$1004))),""))</f>
        <v/>
      </c>
      <c r="M622" s="33" t="str">
        <f aca="false">IF(B622="","",COUNTIF(Oportunidades!$B$5:$B$1004,B622))</f>
        <v/>
      </c>
      <c r="N622" s="34" t="str">
        <f aca="false">IF(B622="","",SUMIFS(Oportunidades!$E$5:$E$1004,Oportunidades!$B$5:$B$1004,B622,Oportunidades!$D$5:$D$1004,"5. Ganada"))</f>
        <v/>
      </c>
      <c r="O622" s="35"/>
    </row>
    <row r="623" customFormat="false" ht="15" hidden="false" customHeight="false" outlineLevel="0" collapsed="false">
      <c r="A623" s="29" t="str">
        <f aca="false">IF(B623="","","C-"&amp;TEXT(ROW()-4,"000"))</f>
        <v/>
      </c>
      <c r="B623" s="35"/>
      <c r="C623" s="35"/>
      <c r="D623" s="35"/>
      <c r="E623" s="35"/>
      <c r="F623" s="35"/>
      <c r="G623" s="35"/>
      <c r="H623" s="35"/>
      <c r="I623" s="35"/>
      <c r="J623" s="35"/>
      <c r="K623" s="36"/>
      <c r="L623" s="32" t="str">
        <f aca="false">IF(B623="","",IFERROR(1/(1/SUMPRODUCT(MAX((Seguimientos!$B$5:$B$1004=B623)*Seguimientos!$A$5:$A$1004))),""))</f>
        <v/>
      </c>
      <c r="M623" s="33" t="str">
        <f aca="false">IF(B623="","",COUNTIF(Oportunidades!$B$5:$B$1004,B623))</f>
        <v/>
      </c>
      <c r="N623" s="34" t="str">
        <f aca="false">IF(B623="","",SUMIFS(Oportunidades!$E$5:$E$1004,Oportunidades!$B$5:$B$1004,B623,Oportunidades!$D$5:$D$1004,"5. Ganada"))</f>
        <v/>
      </c>
      <c r="O623" s="35"/>
    </row>
    <row r="624" customFormat="false" ht="15" hidden="false" customHeight="false" outlineLevel="0" collapsed="false">
      <c r="A624" s="29" t="str">
        <f aca="false">IF(B624="","","C-"&amp;TEXT(ROW()-4,"000"))</f>
        <v/>
      </c>
      <c r="B624" s="35"/>
      <c r="C624" s="35"/>
      <c r="D624" s="35"/>
      <c r="E624" s="35"/>
      <c r="F624" s="35"/>
      <c r="G624" s="35"/>
      <c r="H624" s="35"/>
      <c r="I624" s="35"/>
      <c r="J624" s="35"/>
      <c r="K624" s="36"/>
      <c r="L624" s="32" t="str">
        <f aca="false">IF(B624="","",IFERROR(1/(1/SUMPRODUCT(MAX((Seguimientos!$B$5:$B$1004=B624)*Seguimientos!$A$5:$A$1004))),""))</f>
        <v/>
      </c>
      <c r="M624" s="33" t="str">
        <f aca="false">IF(B624="","",COUNTIF(Oportunidades!$B$5:$B$1004,B624))</f>
        <v/>
      </c>
      <c r="N624" s="34" t="str">
        <f aca="false">IF(B624="","",SUMIFS(Oportunidades!$E$5:$E$1004,Oportunidades!$B$5:$B$1004,B624,Oportunidades!$D$5:$D$1004,"5. Ganada"))</f>
        <v/>
      </c>
      <c r="O624" s="35"/>
    </row>
    <row r="625" customFormat="false" ht="15" hidden="false" customHeight="false" outlineLevel="0" collapsed="false">
      <c r="A625" s="29" t="str">
        <f aca="false">IF(B625="","","C-"&amp;TEXT(ROW()-4,"000"))</f>
        <v/>
      </c>
      <c r="B625" s="35"/>
      <c r="C625" s="35"/>
      <c r="D625" s="35"/>
      <c r="E625" s="35"/>
      <c r="F625" s="35"/>
      <c r="G625" s="35"/>
      <c r="H625" s="35"/>
      <c r="I625" s="35"/>
      <c r="J625" s="35"/>
      <c r="K625" s="36"/>
      <c r="L625" s="32" t="str">
        <f aca="false">IF(B625="","",IFERROR(1/(1/SUMPRODUCT(MAX((Seguimientos!$B$5:$B$1004=B625)*Seguimientos!$A$5:$A$1004))),""))</f>
        <v/>
      </c>
      <c r="M625" s="33" t="str">
        <f aca="false">IF(B625="","",COUNTIF(Oportunidades!$B$5:$B$1004,B625))</f>
        <v/>
      </c>
      <c r="N625" s="34" t="str">
        <f aca="false">IF(B625="","",SUMIFS(Oportunidades!$E$5:$E$1004,Oportunidades!$B$5:$B$1004,B625,Oportunidades!$D$5:$D$1004,"5. Ganada"))</f>
        <v/>
      </c>
      <c r="O625" s="35"/>
    </row>
    <row r="626" customFormat="false" ht="15" hidden="false" customHeight="false" outlineLevel="0" collapsed="false">
      <c r="A626" s="29" t="str">
        <f aca="false">IF(B626="","","C-"&amp;TEXT(ROW()-4,"000"))</f>
        <v/>
      </c>
      <c r="B626" s="35"/>
      <c r="C626" s="35"/>
      <c r="D626" s="35"/>
      <c r="E626" s="35"/>
      <c r="F626" s="35"/>
      <c r="G626" s="35"/>
      <c r="H626" s="35"/>
      <c r="I626" s="35"/>
      <c r="J626" s="35"/>
      <c r="K626" s="36"/>
      <c r="L626" s="32" t="str">
        <f aca="false">IF(B626="","",IFERROR(1/(1/SUMPRODUCT(MAX((Seguimientos!$B$5:$B$1004=B626)*Seguimientos!$A$5:$A$1004))),""))</f>
        <v/>
      </c>
      <c r="M626" s="33" t="str">
        <f aca="false">IF(B626="","",COUNTIF(Oportunidades!$B$5:$B$1004,B626))</f>
        <v/>
      </c>
      <c r="N626" s="34" t="str">
        <f aca="false">IF(B626="","",SUMIFS(Oportunidades!$E$5:$E$1004,Oportunidades!$B$5:$B$1004,B626,Oportunidades!$D$5:$D$1004,"5. Ganada"))</f>
        <v/>
      </c>
      <c r="O626" s="35"/>
    </row>
    <row r="627" customFormat="false" ht="15" hidden="false" customHeight="false" outlineLevel="0" collapsed="false">
      <c r="A627" s="29" t="str">
        <f aca="false">IF(B627="","","C-"&amp;TEXT(ROW()-4,"000"))</f>
        <v/>
      </c>
      <c r="B627" s="35"/>
      <c r="C627" s="35"/>
      <c r="D627" s="35"/>
      <c r="E627" s="35"/>
      <c r="F627" s="35"/>
      <c r="G627" s="35"/>
      <c r="H627" s="35"/>
      <c r="I627" s="35"/>
      <c r="J627" s="35"/>
      <c r="K627" s="36"/>
      <c r="L627" s="32" t="str">
        <f aca="false">IF(B627="","",IFERROR(1/(1/SUMPRODUCT(MAX((Seguimientos!$B$5:$B$1004=B627)*Seguimientos!$A$5:$A$1004))),""))</f>
        <v/>
      </c>
      <c r="M627" s="33" t="str">
        <f aca="false">IF(B627="","",COUNTIF(Oportunidades!$B$5:$B$1004,B627))</f>
        <v/>
      </c>
      <c r="N627" s="34" t="str">
        <f aca="false">IF(B627="","",SUMIFS(Oportunidades!$E$5:$E$1004,Oportunidades!$B$5:$B$1004,B627,Oportunidades!$D$5:$D$1004,"5. Ganada"))</f>
        <v/>
      </c>
      <c r="O627" s="35"/>
    </row>
    <row r="628" customFormat="false" ht="15" hidden="false" customHeight="false" outlineLevel="0" collapsed="false">
      <c r="A628" s="29" t="str">
        <f aca="false">IF(B628="","","C-"&amp;TEXT(ROW()-4,"000"))</f>
        <v/>
      </c>
      <c r="B628" s="35"/>
      <c r="C628" s="35"/>
      <c r="D628" s="35"/>
      <c r="E628" s="35"/>
      <c r="F628" s="35"/>
      <c r="G628" s="35"/>
      <c r="H628" s="35"/>
      <c r="I628" s="35"/>
      <c r="J628" s="35"/>
      <c r="K628" s="36"/>
      <c r="L628" s="32" t="str">
        <f aca="false">IF(B628="","",IFERROR(1/(1/SUMPRODUCT(MAX((Seguimientos!$B$5:$B$1004=B628)*Seguimientos!$A$5:$A$1004))),""))</f>
        <v/>
      </c>
      <c r="M628" s="33" t="str">
        <f aca="false">IF(B628="","",COUNTIF(Oportunidades!$B$5:$B$1004,B628))</f>
        <v/>
      </c>
      <c r="N628" s="34" t="str">
        <f aca="false">IF(B628="","",SUMIFS(Oportunidades!$E$5:$E$1004,Oportunidades!$B$5:$B$1004,B628,Oportunidades!$D$5:$D$1004,"5. Ganada"))</f>
        <v/>
      </c>
      <c r="O628" s="35"/>
    </row>
    <row r="629" customFormat="false" ht="15" hidden="false" customHeight="false" outlineLevel="0" collapsed="false">
      <c r="A629" s="29" t="str">
        <f aca="false">IF(B629="","","C-"&amp;TEXT(ROW()-4,"000"))</f>
        <v/>
      </c>
      <c r="B629" s="35"/>
      <c r="C629" s="35"/>
      <c r="D629" s="35"/>
      <c r="E629" s="35"/>
      <c r="F629" s="35"/>
      <c r="G629" s="35"/>
      <c r="H629" s="35"/>
      <c r="I629" s="35"/>
      <c r="J629" s="35"/>
      <c r="K629" s="36"/>
      <c r="L629" s="32" t="str">
        <f aca="false">IF(B629="","",IFERROR(1/(1/SUMPRODUCT(MAX((Seguimientos!$B$5:$B$1004=B629)*Seguimientos!$A$5:$A$1004))),""))</f>
        <v/>
      </c>
      <c r="M629" s="33" t="str">
        <f aca="false">IF(B629="","",COUNTIF(Oportunidades!$B$5:$B$1004,B629))</f>
        <v/>
      </c>
      <c r="N629" s="34" t="str">
        <f aca="false">IF(B629="","",SUMIFS(Oportunidades!$E$5:$E$1004,Oportunidades!$B$5:$B$1004,B629,Oportunidades!$D$5:$D$1004,"5. Ganada"))</f>
        <v/>
      </c>
      <c r="O629" s="35"/>
    </row>
    <row r="630" customFormat="false" ht="15" hidden="false" customHeight="false" outlineLevel="0" collapsed="false">
      <c r="A630" s="29" t="str">
        <f aca="false">IF(B630="","","C-"&amp;TEXT(ROW()-4,"000"))</f>
        <v/>
      </c>
      <c r="B630" s="35"/>
      <c r="C630" s="35"/>
      <c r="D630" s="35"/>
      <c r="E630" s="35"/>
      <c r="F630" s="35"/>
      <c r="G630" s="35"/>
      <c r="H630" s="35"/>
      <c r="I630" s="35"/>
      <c r="J630" s="35"/>
      <c r="K630" s="36"/>
      <c r="L630" s="32" t="str">
        <f aca="false">IF(B630="","",IFERROR(1/(1/SUMPRODUCT(MAX((Seguimientos!$B$5:$B$1004=B630)*Seguimientos!$A$5:$A$1004))),""))</f>
        <v/>
      </c>
      <c r="M630" s="33" t="str">
        <f aca="false">IF(B630="","",COUNTIF(Oportunidades!$B$5:$B$1004,B630))</f>
        <v/>
      </c>
      <c r="N630" s="34" t="str">
        <f aca="false">IF(B630="","",SUMIFS(Oportunidades!$E$5:$E$1004,Oportunidades!$B$5:$B$1004,B630,Oportunidades!$D$5:$D$1004,"5. Ganada"))</f>
        <v/>
      </c>
      <c r="O630" s="35"/>
    </row>
    <row r="631" customFormat="false" ht="15" hidden="false" customHeight="false" outlineLevel="0" collapsed="false">
      <c r="A631" s="29" t="str">
        <f aca="false">IF(B631="","","C-"&amp;TEXT(ROW()-4,"000"))</f>
        <v/>
      </c>
      <c r="B631" s="35"/>
      <c r="C631" s="35"/>
      <c r="D631" s="35"/>
      <c r="E631" s="35"/>
      <c r="F631" s="35"/>
      <c r="G631" s="35"/>
      <c r="H631" s="35"/>
      <c r="I631" s="35"/>
      <c r="J631" s="35"/>
      <c r="K631" s="36"/>
      <c r="L631" s="32" t="str">
        <f aca="false">IF(B631="","",IFERROR(1/(1/SUMPRODUCT(MAX((Seguimientos!$B$5:$B$1004=B631)*Seguimientos!$A$5:$A$1004))),""))</f>
        <v/>
      </c>
      <c r="M631" s="33" t="str">
        <f aca="false">IF(B631="","",COUNTIF(Oportunidades!$B$5:$B$1004,B631))</f>
        <v/>
      </c>
      <c r="N631" s="34" t="str">
        <f aca="false">IF(B631="","",SUMIFS(Oportunidades!$E$5:$E$1004,Oportunidades!$B$5:$B$1004,B631,Oportunidades!$D$5:$D$1004,"5. Ganada"))</f>
        <v/>
      </c>
      <c r="O631" s="35"/>
    </row>
    <row r="632" customFormat="false" ht="15" hidden="false" customHeight="false" outlineLevel="0" collapsed="false">
      <c r="A632" s="29" t="str">
        <f aca="false">IF(B632="","","C-"&amp;TEXT(ROW()-4,"000"))</f>
        <v/>
      </c>
      <c r="B632" s="35"/>
      <c r="C632" s="35"/>
      <c r="D632" s="35"/>
      <c r="E632" s="35"/>
      <c r="F632" s="35"/>
      <c r="G632" s="35"/>
      <c r="H632" s="35"/>
      <c r="I632" s="35"/>
      <c r="J632" s="35"/>
      <c r="K632" s="36"/>
      <c r="L632" s="32" t="str">
        <f aca="false">IF(B632="","",IFERROR(1/(1/SUMPRODUCT(MAX((Seguimientos!$B$5:$B$1004=B632)*Seguimientos!$A$5:$A$1004))),""))</f>
        <v/>
      </c>
      <c r="M632" s="33" t="str">
        <f aca="false">IF(B632="","",COUNTIF(Oportunidades!$B$5:$B$1004,B632))</f>
        <v/>
      </c>
      <c r="N632" s="34" t="str">
        <f aca="false">IF(B632="","",SUMIFS(Oportunidades!$E$5:$E$1004,Oportunidades!$B$5:$B$1004,B632,Oportunidades!$D$5:$D$1004,"5. Ganada"))</f>
        <v/>
      </c>
      <c r="O632" s="35"/>
    </row>
    <row r="633" customFormat="false" ht="15" hidden="false" customHeight="false" outlineLevel="0" collapsed="false">
      <c r="A633" s="29" t="str">
        <f aca="false">IF(B633="","","C-"&amp;TEXT(ROW()-4,"000"))</f>
        <v/>
      </c>
      <c r="B633" s="35"/>
      <c r="C633" s="35"/>
      <c r="D633" s="35"/>
      <c r="E633" s="35"/>
      <c r="F633" s="35"/>
      <c r="G633" s="35"/>
      <c r="H633" s="35"/>
      <c r="I633" s="35"/>
      <c r="J633" s="35"/>
      <c r="K633" s="36"/>
      <c r="L633" s="32" t="str">
        <f aca="false">IF(B633="","",IFERROR(1/(1/SUMPRODUCT(MAX((Seguimientos!$B$5:$B$1004=B633)*Seguimientos!$A$5:$A$1004))),""))</f>
        <v/>
      </c>
      <c r="M633" s="33" t="str">
        <f aca="false">IF(B633="","",COUNTIF(Oportunidades!$B$5:$B$1004,B633))</f>
        <v/>
      </c>
      <c r="N633" s="34" t="str">
        <f aca="false">IF(B633="","",SUMIFS(Oportunidades!$E$5:$E$1004,Oportunidades!$B$5:$B$1004,B633,Oportunidades!$D$5:$D$1004,"5. Ganada"))</f>
        <v/>
      </c>
      <c r="O633" s="35"/>
    </row>
    <row r="634" customFormat="false" ht="15" hidden="false" customHeight="false" outlineLevel="0" collapsed="false">
      <c r="A634" s="29" t="str">
        <f aca="false">IF(B634="","","C-"&amp;TEXT(ROW()-4,"000"))</f>
        <v/>
      </c>
      <c r="B634" s="35"/>
      <c r="C634" s="35"/>
      <c r="D634" s="35"/>
      <c r="E634" s="35"/>
      <c r="F634" s="35"/>
      <c r="G634" s="35"/>
      <c r="H634" s="35"/>
      <c r="I634" s="35"/>
      <c r="J634" s="35"/>
      <c r="K634" s="36"/>
      <c r="L634" s="32" t="str">
        <f aca="false">IF(B634="","",IFERROR(1/(1/SUMPRODUCT(MAX((Seguimientos!$B$5:$B$1004=B634)*Seguimientos!$A$5:$A$1004))),""))</f>
        <v/>
      </c>
      <c r="M634" s="33" t="str">
        <f aca="false">IF(B634="","",COUNTIF(Oportunidades!$B$5:$B$1004,B634))</f>
        <v/>
      </c>
      <c r="N634" s="34" t="str">
        <f aca="false">IF(B634="","",SUMIFS(Oportunidades!$E$5:$E$1004,Oportunidades!$B$5:$B$1004,B634,Oportunidades!$D$5:$D$1004,"5. Ganada"))</f>
        <v/>
      </c>
      <c r="O634" s="35"/>
    </row>
    <row r="635" customFormat="false" ht="15" hidden="false" customHeight="false" outlineLevel="0" collapsed="false">
      <c r="A635" s="29" t="str">
        <f aca="false">IF(B635="","","C-"&amp;TEXT(ROW()-4,"000"))</f>
        <v/>
      </c>
      <c r="B635" s="35"/>
      <c r="C635" s="35"/>
      <c r="D635" s="35"/>
      <c r="E635" s="35"/>
      <c r="F635" s="35"/>
      <c r="G635" s="35"/>
      <c r="H635" s="35"/>
      <c r="I635" s="35"/>
      <c r="J635" s="35"/>
      <c r="K635" s="36"/>
      <c r="L635" s="32" t="str">
        <f aca="false">IF(B635="","",IFERROR(1/(1/SUMPRODUCT(MAX((Seguimientos!$B$5:$B$1004=B635)*Seguimientos!$A$5:$A$1004))),""))</f>
        <v/>
      </c>
      <c r="M635" s="33" t="str">
        <f aca="false">IF(B635="","",COUNTIF(Oportunidades!$B$5:$B$1004,B635))</f>
        <v/>
      </c>
      <c r="N635" s="34" t="str">
        <f aca="false">IF(B635="","",SUMIFS(Oportunidades!$E$5:$E$1004,Oportunidades!$B$5:$B$1004,B635,Oportunidades!$D$5:$D$1004,"5. Ganada"))</f>
        <v/>
      </c>
      <c r="O635" s="35"/>
    </row>
    <row r="636" customFormat="false" ht="15" hidden="false" customHeight="false" outlineLevel="0" collapsed="false">
      <c r="A636" s="29" t="str">
        <f aca="false">IF(B636="","","C-"&amp;TEXT(ROW()-4,"000"))</f>
        <v/>
      </c>
      <c r="B636" s="35"/>
      <c r="C636" s="35"/>
      <c r="D636" s="35"/>
      <c r="E636" s="35"/>
      <c r="F636" s="35"/>
      <c r="G636" s="35"/>
      <c r="H636" s="35"/>
      <c r="I636" s="35"/>
      <c r="J636" s="35"/>
      <c r="K636" s="36"/>
      <c r="L636" s="32" t="str">
        <f aca="false">IF(B636="","",IFERROR(1/(1/SUMPRODUCT(MAX((Seguimientos!$B$5:$B$1004=B636)*Seguimientos!$A$5:$A$1004))),""))</f>
        <v/>
      </c>
      <c r="M636" s="33" t="str">
        <f aca="false">IF(B636="","",COUNTIF(Oportunidades!$B$5:$B$1004,B636))</f>
        <v/>
      </c>
      <c r="N636" s="34" t="str">
        <f aca="false">IF(B636="","",SUMIFS(Oportunidades!$E$5:$E$1004,Oportunidades!$B$5:$B$1004,B636,Oportunidades!$D$5:$D$1004,"5. Ganada"))</f>
        <v/>
      </c>
      <c r="O636" s="35"/>
    </row>
    <row r="637" customFormat="false" ht="15" hidden="false" customHeight="false" outlineLevel="0" collapsed="false">
      <c r="A637" s="29" t="str">
        <f aca="false">IF(B637="","","C-"&amp;TEXT(ROW()-4,"000"))</f>
        <v/>
      </c>
      <c r="B637" s="35"/>
      <c r="C637" s="35"/>
      <c r="D637" s="35"/>
      <c r="E637" s="35"/>
      <c r="F637" s="35"/>
      <c r="G637" s="35"/>
      <c r="H637" s="35"/>
      <c r="I637" s="35"/>
      <c r="J637" s="35"/>
      <c r="K637" s="36"/>
      <c r="L637" s="32" t="str">
        <f aca="false">IF(B637="","",IFERROR(1/(1/SUMPRODUCT(MAX((Seguimientos!$B$5:$B$1004=B637)*Seguimientos!$A$5:$A$1004))),""))</f>
        <v/>
      </c>
      <c r="M637" s="33" t="str">
        <f aca="false">IF(B637="","",COUNTIF(Oportunidades!$B$5:$B$1004,B637))</f>
        <v/>
      </c>
      <c r="N637" s="34" t="str">
        <f aca="false">IF(B637="","",SUMIFS(Oportunidades!$E$5:$E$1004,Oportunidades!$B$5:$B$1004,B637,Oportunidades!$D$5:$D$1004,"5. Ganada"))</f>
        <v/>
      </c>
      <c r="O637" s="35"/>
    </row>
    <row r="638" customFormat="false" ht="15" hidden="false" customHeight="false" outlineLevel="0" collapsed="false">
      <c r="A638" s="29" t="str">
        <f aca="false">IF(B638="","","C-"&amp;TEXT(ROW()-4,"000"))</f>
        <v/>
      </c>
      <c r="B638" s="35"/>
      <c r="C638" s="35"/>
      <c r="D638" s="35"/>
      <c r="E638" s="35"/>
      <c r="F638" s="35"/>
      <c r="G638" s="35"/>
      <c r="H638" s="35"/>
      <c r="I638" s="35"/>
      <c r="J638" s="35"/>
      <c r="K638" s="36"/>
      <c r="L638" s="32" t="str">
        <f aca="false">IF(B638="","",IFERROR(1/(1/SUMPRODUCT(MAX((Seguimientos!$B$5:$B$1004=B638)*Seguimientos!$A$5:$A$1004))),""))</f>
        <v/>
      </c>
      <c r="M638" s="33" t="str">
        <f aca="false">IF(B638="","",COUNTIF(Oportunidades!$B$5:$B$1004,B638))</f>
        <v/>
      </c>
      <c r="N638" s="34" t="str">
        <f aca="false">IF(B638="","",SUMIFS(Oportunidades!$E$5:$E$1004,Oportunidades!$B$5:$B$1004,B638,Oportunidades!$D$5:$D$1004,"5. Ganada"))</f>
        <v/>
      </c>
      <c r="O638" s="35"/>
    </row>
    <row r="639" customFormat="false" ht="15" hidden="false" customHeight="false" outlineLevel="0" collapsed="false">
      <c r="A639" s="29" t="str">
        <f aca="false">IF(B639="","","C-"&amp;TEXT(ROW()-4,"000"))</f>
        <v/>
      </c>
      <c r="B639" s="35"/>
      <c r="C639" s="35"/>
      <c r="D639" s="35"/>
      <c r="E639" s="35"/>
      <c r="F639" s="35"/>
      <c r="G639" s="35"/>
      <c r="H639" s="35"/>
      <c r="I639" s="35"/>
      <c r="J639" s="35"/>
      <c r="K639" s="36"/>
      <c r="L639" s="32" t="str">
        <f aca="false">IF(B639="","",IFERROR(1/(1/SUMPRODUCT(MAX((Seguimientos!$B$5:$B$1004=B639)*Seguimientos!$A$5:$A$1004))),""))</f>
        <v/>
      </c>
      <c r="M639" s="33" t="str">
        <f aca="false">IF(B639="","",COUNTIF(Oportunidades!$B$5:$B$1004,B639))</f>
        <v/>
      </c>
      <c r="N639" s="34" t="str">
        <f aca="false">IF(B639="","",SUMIFS(Oportunidades!$E$5:$E$1004,Oportunidades!$B$5:$B$1004,B639,Oportunidades!$D$5:$D$1004,"5. Ganada"))</f>
        <v/>
      </c>
      <c r="O639" s="35"/>
    </row>
    <row r="640" customFormat="false" ht="15" hidden="false" customHeight="false" outlineLevel="0" collapsed="false">
      <c r="A640" s="29" t="str">
        <f aca="false">IF(B640="","","C-"&amp;TEXT(ROW()-4,"000"))</f>
        <v/>
      </c>
      <c r="B640" s="35"/>
      <c r="C640" s="35"/>
      <c r="D640" s="35"/>
      <c r="E640" s="35"/>
      <c r="F640" s="35"/>
      <c r="G640" s="35"/>
      <c r="H640" s="35"/>
      <c r="I640" s="35"/>
      <c r="J640" s="35"/>
      <c r="K640" s="36"/>
      <c r="L640" s="32" t="str">
        <f aca="false">IF(B640="","",IFERROR(1/(1/SUMPRODUCT(MAX((Seguimientos!$B$5:$B$1004=B640)*Seguimientos!$A$5:$A$1004))),""))</f>
        <v/>
      </c>
      <c r="M640" s="33" t="str">
        <f aca="false">IF(B640="","",COUNTIF(Oportunidades!$B$5:$B$1004,B640))</f>
        <v/>
      </c>
      <c r="N640" s="34" t="str">
        <f aca="false">IF(B640="","",SUMIFS(Oportunidades!$E$5:$E$1004,Oportunidades!$B$5:$B$1004,B640,Oportunidades!$D$5:$D$1004,"5. Ganada"))</f>
        <v/>
      </c>
      <c r="O640" s="35"/>
    </row>
    <row r="641" customFormat="false" ht="15" hidden="false" customHeight="false" outlineLevel="0" collapsed="false">
      <c r="A641" s="29" t="str">
        <f aca="false">IF(B641="","","C-"&amp;TEXT(ROW()-4,"000"))</f>
        <v/>
      </c>
      <c r="B641" s="35"/>
      <c r="C641" s="35"/>
      <c r="D641" s="35"/>
      <c r="E641" s="35"/>
      <c r="F641" s="35"/>
      <c r="G641" s="35"/>
      <c r="H641" s="35"/>
      <c r="I641" s="35"/>
      <c r="J641" s="35"/>
      <c r="K641" s="36"/>
      <c r="L641" s="32" t="str">
        <f aca="false">IF(B641="","",IFERROR(1/(1/SUMPRODUCT(MAX((Seguimientos!$B$5:$B$1004=B641)*Seguimientos!$A$5:$A$1004))),""))</f>
        <v/>
      </c>
      <c r="M641" s="33" t="str">
        <f aca="false">IF(B641="","",COUNTIF(Oportunidades!$B$5:$B$1004,B641))</f>
        <v/>
      </c>
      <c r="N641" s="34" t="str">
        <f aca="false">IF(B641="","",SUMIFS(Oportunidades!$E$5:$E$1004,Oportunidades!$B$5:$B$1004,B641,Oportunidades!$D$5:$D$1004,"5. Ganada"))</f>
        <v/>
      </c>
      <c r="O641" s="35"/>
    </row>
    <row r="642" customFormat="false" ht="15" hidden="false" customHeight="false" outlineLevel="0" collapsed="false">
      <c r="A642" s="29" t="str">
        <f aca="false">IF(B642="","","C-"&amp;TEXT(ROW()-4,"000"))</f>
        <v/>
      </c>
      <c r="B642" s="35"/>
      <c r="C642" s="35"/>
      <c r="D642" s="35"/>
      <c r="E642" s="35"/>
      <c r="F642" s="35"/>
      <c r="G642" s="35"/>
      <c r="H642" s="35"/>
      <c r="I642" s="35"/>
      <c r="J642" s="35"/>
      <c r="K642" s="36"/>
      <c r="L642" s="32" t="str">
        <f aca="false">IF(B642="","",IFERROR(1/(1/SUMPRODUCT(MAX((Seguimientos!$B$5:$B$1004=B642)*Seguimientos!$A$5:$A$1004))),""))</f>
        <v/>
      </c>
      <c r="M642" s="33" t="str">
        <f aca="false">IF(B642="","",COUNTIF(Oportunidades!$B$5:$B$1004,B642))</f>
        <v/>
      </c>
      <c r="N642" s="34" t="str">
        <f aca="false">IF(B642="","",SUMIFS(Oportunidades!$E$5:$E$1004,Oportunidades!$B$5:$B$1004,B642,Oportunidades!$D$5:$D$1004,"5. Ganada"))</f>
        <v/>
      </c>
      <c r="O642" s="35"/>
    </row>
    <row r="643" customFormat="false" ht="15" hidden="false" customHeight="false" outlineLevel="0" collapsed="false">
      <c r="A643" s="29" t="str">
        <f aca="false">IF(B643="","","C-"&amp;TEXT(ROW()-4,"000"))</f>
        <v/>
      </c>
      <c r="B643" s="35"/>
      <c r="C643" s="35"/>
      <c r="D643" s="35"/>
      <c r="E643" s="35"/>
      <c r="F643" s="35"/>
      <c r="G643" s="35"/>
      <c r="H643" s="35"/>
      <c r="I643" s="35"/>
      <c r="J643" s="35"/>
      <c r="K643" s="36"/>
      <c r="L643" s="32" t="str">
        <f aca="false">IF(B643="","",IFERROR(1/(1/SUMPRODUCT(MAX((Seguimientos!$B$5:$B$1004=B643)*Seguimientos!$A$5:$A$1004))),""))</f>
        <v/>
      </c>
      <c r="M643" s="33" t="str">
        <f aca="false">IF(B643="","",COUNTIF(Oportunidades!$B$5:$B$1004,B643))</f>
        <v/>
      </c>
      <c r="N643" s="34" t="str">
        <f aca="false">IF(B643="","",SUMIFS(Oportunidades!$E$5:$E$1004,Oportunidades!$B$5:$B$1004,B643,Oportunidades!$D$5:$D$1004,"5. Ganada"))</f>
        <v/>
      </c>
      <c r="O643" s="35"/>
    </row>
    <row r="644" customFormat="false" ht="15" hidden="false" customHeight="false" outlineLevel="0" collapsed="false">
      <c r="A644" s="29" t="str">
        <f aca="false">IF(B644="","","C-"&amp;TEXT(ROW()-4,"000"))</f>
        <v/>
      </c>
      <c r="B644" s="35"/>
      <c r="C644" s="35"/>
      <c r="D644" s="35"/>
      <c r="E644" s="35"/>
      <c r="F644" s="35"/>
      <c r="G644" s="35"/>
      <c r="H644" s="35"/>
      <c r="I644" s="35"/>
      <c r="J644" s="35"/>
      <c r="K644" s="36"/>
      <c r="L644" s="32" t="str">
        <f aca="false">IF(B644="","",IFERROR(1/(1/SUMPRODUCT(MAX((Seguimientos!$B$5:$B$1004=B644)*Seguimientos!$A$5:$A$1004))),""))</f>
        <v/>
      </c>
      <c r="M644" s="33" t="str">
        <f aca="false">IF(B644="","",COUNTIF(Oportunidades!$B$5:$B$1004,B644))</f>
        <v/>
      </c>
      <c r="N644" s="34" t="str">
        <f aca="false">IF(B644="","",SUMIFS(Oportunidades!$E$5:$E$1004,Oportunidades!$B$5:$B$1004,B644,Oportunidades!$D$5:$D$1004,"5. Ganada"))</f>
        <v/>
      </c>
      <c r="O644" s="35"/>
    </row>
    <row r="645" customFormat="false" ht="15" hidden="false" customHeight="false" outlineLevel="0" collapsed="false">
      <c r="A645" s="29" t="str">
        <f aca="false">IF(B645="","","C-"&amp;TEXT(ROW()-4,"000"))</f>
        <v/>
      </c>
      <c r="B645" s="35"/>
      <c r="C645" s="35"/>
      <c r="D645" s="35"/>
      <c r="E645" s="35"/>
      <c r="F645" s="35"/>
      <c r="G645" s="35"/>
      <c r="H645" s="35"/>
      <c r="I645" s="35"/>
      <c r="J645" s="35"/>
      <c r="K645" s="36"/>
      <c r="L645" s="32" t="str">
        <f aca="false">IF(B645="","",IFERROR(1/(1/SUMPRODUCT(MAX((Seguimientos!$B$5:$B$1004=B645)*Seguimientos!$A$5:$A$1004))),""))</f>
        <v/>
      </c>
      <c r="M645" s="33" t="str">
        <f aca="false">IF(B645="","",COUNTIF(Oportunidades!$B$5:$B$1004,B645))</f>
        <v/>
      </c>
      <c r="N645" s="34" t="str">
        <f aca="false">IF(B645="","",SUMIFS(Oportunidades!$E$5:$E$1004,Oportunidades!$B$5:$B$1004,B645,Oportunidades!$D$5:$D$1004,"5. Ganada"))</f>
        <v/>
      </c>
      <c r="O645" s="35"/>
    </row>
    <row r="646" customFormat="false" ht="15" hidden="false" customHeight="false" outlineLevel="0" collapsed="false">
      <c r="A646" s="29" t="str">
        <f aca="false">IF(B646="","","C-"&amp;TEXT(ROW()-4,"000"))</f>
        <v/>
      </c>
      <c r="B646" s="35"/>
      <c r="C646" s="35"/>
      <c r="D646" s="35"/>
      <c r="E646" s="35"/>
      <c r="F646" s="35"/>
      <c r="G646" s="35"/>
      <c r="H646" s="35"/>
      <c r="I646" s="35"/>
      <c r="J646" s="35"/>
      <c r="K646" s="36"/>
      <c r="L646" s="32" t="str">
        <f aca="false">IF(B646="","",IFERROR(1/(1/SUMPRODUCT(MAX((Seguimientos!$B$5:$B$1004=B646)*Seguimientos!$A$5:$A$1004))),""))</f>
        <v/>
      </c>
      <c r="M646" s="33" t="str">
        <f aca="false">IF(B646="","",COUNTIF(Oportunidades!$B$5:$B$1004,B646))</f>
        <v/>
      </c>
      <c r="N646" s="34" t="str">
        <f aca="false">IF(B646="","",SUMIFS(Oportunidades!$E$5:$E$1004,Oportunidades!$B$5:$B$1004,B646,Oportunidades!$D$5:$D$1004,"5. Ganada"))</f>
        <v/>
      </c>
      <c r="O646" s="35"/>
    </row>
    <row r="647" customFormat="false" ht="15" hidden="false" customHeight="false" outlineLevel="0" collapsed="false">
      <c r="A647" s="29" t="str">
        <f aca="false">IF(B647="","","C-"&amp;TEXT(ROW()-4,"000"))</f>
        <v/>
      </c>
      <c r="B647" s="35"/>
      <c r="C647" s="35"/>
      <c r="D647" s="35"/>
      <c r="E647" s="35"/>
      <c r="F647" s="35"/>
      <c r="G647" s="35"/>
      <c r="H647" s="35"/>
      <c r="I647" s="35"/>
      <c r="J647" s="35"/>
      <c r="K647" s="36"/>
      <c r="L647" s="32" t="str">
        <f aca="false">IF(B647="","",IFERROR(1/(1/SUMPRODUCT(MAX((Seguimientos!$B$5:$B$1004=B647)*Seguimientos!$A$5:$A$1004))),""))</f>
        <v/>
      </c>
      <c r="M647" s="33" t="str">
        <f aca="false">IF(B647="","",COUNTIF(Oportunidades!$B$5:$B$1004,B647))</f>
        <v/>
      </c>
      <c r="N647" s="34" t="str">
        <f aca="false">IF(B647="","",SUMIFS(Oportunidades!$E$5:$E$1004,Oportunidades!$B$5:$B$1004,B647,Oportunidades!$D$5:$D$1004,"5. Ganada"))</f>
        <v/>
      </c>
      <c r="O647" s="35"/>
    </row>
    <row r="648" customFormat="false" ht="15" hidden="false" customHeight="false" outlineLevel="0" collapsed="false">
      <c r="A648" s="29" t="str">
        <f aca="false">IF(B648="","","C-"&amp;TEXT(ROW()-4,"000"))</f>
        <v/>
      </c>
      <c r="B648" s="35"/>
      <c r="C648" s="35"/>
      <c r="D648" s="35"/>
      <c r="E648" s="35"/>
      <c r="F648" s="35"/>
      <c r="G648" s="35"/>
      <c r="H648" s="35"/>
      <c r="I648" s="35"/>
      <c r="J648" s="35"/>
      <c r="K648" s="36"/>
      <c r="L648" s="32" t="str">
        <f aca="false">IF(B648="","",IFERROR(1/(1/SUMPRODUCT(MAX((Seguimientos!$B$5:$B$1004=B648)*Seguimientos!$A$5:$A$1004))),""))</f>
        <v/>
      </c>
      <c r="M648" s="33" t="str">
        <f aca="false">IF(B648="","",COUNTIF(Oportunidades!$B$5:$B$1004,B648))</f>
        <v/>
      </c>
      <c r="N648" s="34" t="str">
        <f aca="false">IF(B648="","",SUMIFS(Oportunidades!$E$5:$E$1004,Oportunidades!$B$5:$B$1004,B648,Oportunidades!$D$5:$D$1004,"5. Ganada"))</f>
        <v/>
      </c>
      <c r="O648" s="35"/>
    </row>
    <row r="649" customFormat="false" ht="15" hidden="false" customHeight="false" outlineLevel="0" collapsed="false">
      <c r="A649" s="29" t="str">
        <f aca="false">IF(B649="","","C-"&amp;TEXT(ROW()-4,"000"))</f>
        <v/>
      </c>
      <c r="B649" s="35"/>
      <c r="C649" s="35"/>
      <c r="D649" s="35"/>
      <c r="E649" s="35"/>
      <c r="F649" s="35"/>
      <c r="G649" s="35"/>
      <c r="H649" s="35"/>
      <c r="I649" s="35"/>
      <c r="J649" s="35"/>
      <c r="K649" s="36"/>
      <c r="L649" s="32" t="str">
        <f aca="false">IF(B649="","",IFERROR(1/(1/SUMPRODUCT(MAX((Seguimientos!$B$5:$B$1004=B649)*Seguimientos!$A$5:$A$1004))),""))</f>
        <v/>
      </c>
      <c r="M649" s="33" t="str">
        <f aca="false">IF(B649="","",COUNTIF(Oportunidades!$B$5:$B$1004,B649))</f>
        <v/>
      </c>
      <c r="N649" s="34" t="str">
        <f aca="false">IF(B649="","",SUMIFS(Oportunidades!$E$5:$E$1004,Oportunidades!$B$5:$B$1004,B649,Oportunidades!$D$5:$D$1004,"5. Ganada"))</f>
        <v/>
      </c>
      <c r="O649" s="35"/>
    </row>
    <row r="650" customFormat="false" ht="15" hidden="false" customHeight="false" outlineLevel="0" collapsed="false">
      <c r="A650" s="29" t="str">
        <f aca="false">IF(B650="","","C-"&amp;TEXT(ROW()-4,"000"))</f>
        <v/>
      </c>
      <c r="B650" s="35"/>
      <c r="C650" s="35"/>
      <c r="D650" s="35"/>
      <c r="E650" s="35"/>
      <c r="F650" s="35"/>
      <c r="G650" s="35"/>
      <c r="H650" s="35"/>
      <c r="I650" s="35"/>
      <c r="J650" s="35"/>
      <c r="K650" s="36"/>
      <c r="L650" s="32" t="str">
        <f aca="false">IF(B650="","",IFERROR(1/(1/SUMPRODUCT(MAX((Seguimientos!$B$5:$B$1004=B650)*Seguimientos!$A$5:$A$1004))),""))</f>
        <v/>
      </c>
      <c r="M650" s="33" t="str">
        <f aca="false">IF(B650="","",COUNTIF(Oportunidades!$B$5:$B$1004,B650))</f>
        <v/>
      </c>
      <c r="N650" s="34" t="str">
        <f aca="false">IF(B650="","",SUMIFS(Oportunidades!$E$5:$E$1004,Oportunidades!$B$5:$B$1004,B650,Oportunidades!$D$5:$D$1004,"5. Ganada"))</f>
        <v/>
      </c>
      <c r="O650" s="35"/>
    </row>
    <row r="651" customFormat="false" ht="15" hidden="false" customHeight="false" outlineLevel="0" collapsed="false">
      <c r="A651" s="29" t="str">
        <f aca="false">IF(B651="","","C-"&amp;TEXT(ROW()-4,"000"))</f>
        <v/>
      </c>
      <c r="B651" s="35"/>
      <c r="C651" s="35"/>
      <c r="D651" s="35"/>
      <c r="E651" s="35"/>
      <c r="F651" s="35"/>
      <c r="G651" s="35"/>
      <c r="H651" s="35"/>
      <c r="I651" s="35"/>
      <c r="J651" s="35"/>
      <c r="K651" s="36"/>
      <c r="L651" s="32" t="str">
        <f aca="false">IF(B651="","",IFERROR(1/(1/SUMPRODUCT(MAX((Seguimientos!$B$5:$B$1004=B651)*Seguimientos!$A$5:$A$1004))),""))</f>
        <v/>
      </c>
      <c r="M651" s="33" t="str">
        <f aca="false">IF(B651="","",COUNTIF(Oportunidades!$B$5:$B$1004,B651))</f>
        <v/>
      </c>
      <c r="N651" s="34" t="str">
        <f aca="false">IF(B651="","",SUMIFS(Oportunidades!$E$5:$E$1004,Oportunidades!$B$5:$B$1004,B651,Oportunidades!$D$5:$D$1004,"5. Ganada"))</f>
        <v/>
      </c>
      <c r="O651" s="35"/>
    </row>
    <row r="652" customFormat="false" ht="15" hidden="false" customHeight="false" outlineLevel="0" collapsed="false">
      <c r="A652" s="29" t="str">
        <f aca="false">IF(B652="","","C-"&amp;TEXT(ROW()-4,"000"))</f>
        <v/>
      </c>
      <c r="B652" s="35"/>
      <c r="C652" s="35"/>
      <c r="D652" s="35"/>
      <c r="E652" s="35"/>
      <c r="F652" s="35"/>
      <c r="G652" s="35"/>
      <c r="H652" s="35"/>
      <c r="I652" s="35"/>
      <c r="J652" s="35"/>
      <c r="K652" s="36"/>
      <c r="L652" s="32" t="str">
        <f aca="false">IF(B652="","",IFERROR(1/(1/SUMPRODUCT(MAX((Seguimientos!$B$5:$B$1004=B652)*Seguimientos!$A$5:$A$1004))),""))</f>
        <v/>
      </c>
      <c r="M652" s="33" t="str">
        <f aca="false">IF(B652="","",COUNTIF(Oportunidades!$B$5:$B$1004,B652))</f>
        <v/>
      </c>
      <c r="N652" s="34" t="str">
        <f aca="false">IF(B652="","",SUMIFS(Oportunidades!$E$5:$E$1004,Oportunidades!$B$5:$B$1004,B652,Oportunidades!$D$5:$D$1004,"5. Ganada"))</f>
        <v/>
      </c>
      <c r="O652" s="35"/>
    </row>
    <row r="653" customFormat="false" ht="15" hidden="false" customHeight="false" outlineLevel="0" collapsed="false">
      <c r="A653" s="29" t="str">
        <f aca="false">IF(B653="","","C-"&amp;TEXT(ROW()-4,"000"))</f>
        <v/>
      </c>
      <c r="B653" s="35"/>
      <c r="C653" s="35"/>
      <c r="D653" s="35"/>
      <c r="E653" s="35"/>
      <c r="F653" s="35"/>
      <c r="G653" s="35"/>
      <c r="H653" s="35"/>
      <c r="I653" s="35"/>
      <c r="J653" s="35"/>
      <c r="K653" s="36"/>
      <c r="L653" s="32" t="str">
        <f aca="false">IF(B653="","",IFERROR(1/(1/SUMPRODUCT(MAX((Seguimientos!$B$5:$B$1004=B653)*Seguimientos!$A$5:$A$1004))),""))</f>
        <v/>
      </c>
      <c r="M653" s="33" t="str">
        <f aca="false">IF(B653="","",COUNTIF(Oportunidades!$B$5:$B$1004,B653))</f>
        <v/>
      </c>
      <c r="N653" s="34" t="str">
        <f aca="false">IF(B653="","",SUMIFS(Oportunidades!$E$5:$E$1004,Oportunidades!$B$5:$B$1004,B653,Oportunidades!$D$5:$D$1004,"5. Ganada"))</f>
        <v/>
      </c>
      <c r="O653" s="35"/>
    </row>
    <row r="654" customFormat="false" ht="15" hidden="false" customHeight="false" outlineLevel="0" collapsed="false">
      <c r="A654" s="29" t="str">
        <f aca="false">IF(B654="","","C-"&amp;TEXT(ROW()-4,"000"))</f>
        <v/>
      </c>
      <c r="B654" s="35"/>
      <c r="C654" s="35"/>
      <c r="D654" s="35"/>
      <c r="E654" s="35"/>
      <c r="F654" s="35"/>
      <c r="G654" s="35"/>
      <c r="H654" s="35"/>
      <c r="I654" s="35"/>
      <c r="J654" s="35"/>
      <c r="K654" s="36"/>
      <c r="L654" s="32" t="str">
        <f aca="false">IF(B654="","",IFERROR(1/(1/SUMPRODUCT(MAX((Seguimientos!$B$5:$B$1004=B654)*Seguimientos!$A$5:$A$1004))),""))</f>
        <v/>
      </c>
      <c r="M654" s="33" t="str">
        <f aca="false">IF(B654="","",COUNTIF(Oportunidades!$B$5:$B$1004,B654))</f>
        <v/>
      </c>
      <c r="N654" s="34" t="str">
        <f aca="false">IF(B654="","",SUMIFS(Oportunidades!$E$5:$E$1004,Oportunidades!$B$5:$B$1004,B654,Oportunidades!$D$5:$D$1004,"5. Ganada"))</f>
        <v/>
      </c>
      <c r="O654" s="35"/>
    </row>
    <row r="655" customFormat="false" ht="15" hidden="false" customHeight="false" outlineLevel="0" collapsed="false">
      <c r="A655" s="29" t="str">
        <f aca="false">IF(B655="","","C-"&amp;TEXT(ROW()-4,"000"))</f>
        <v/>
      </c>
      <c r="B655" s="35"/>
      <c r="C655" s="35"/>
      <c r="D655" s="35"/>
      <c r="E655" s="35"/>
      <c r="F655" s="35"/>
      <c r="G655" s="35"/>
      <c r="H655" s="35"/>
      <c r="I655" s="35"/>
      <c r="J655" s="35"/>
      <c r="K655" s="36"/>
      <c r="L655" s="32" t="str">
        <f aca="false">IF(B655="","",IFERROR(1/(1/SUMPRODUCT(MAX((Seguimientos!$B$5:$B$1004=B655)*Seguimientos!$A$5:$A$1004))),""))</f>
        <v/>
      </c>
      <c r="M655" s="33" t="str">
        <f aca="false">IF(B655="","",COUNTIF(Oportunidades!$B$5:$B$1004,B655))</f>
        <v/>
      </c>
      <c r="N655" s="34" t="str">
        <f aca="false">IF(B655="","",SUMIFS(Oportunidades!$E$5:$E$1004,Oportunidades!$B$5:$B$1004,B655,Oportunidades!$D$5:$D$1004,"5. Ganada"))</f>
        <v/>
      </c>
      <c r="O655" s="35"/>
    </row>
    <row r="656" customFormat="false" ht="15" hidden="false" customHeight="false" outlineLevel="0" collapsed="false">
      <c r="A656" s="29" t="str">
        <f aca="false">IF(B656="","","C-"&amp;TEXT(ROW()-4,"000"))</f>
        <v/>
      </c>
      <c r="B656" s="35"/>
      <c r="C656" s="35"/>
      <c r="D656" s="35"/>
      <c r="E656" s="35"/>
      <c r="F656" s="35"/>
      <c r="G656" s="35"/>
      <c r="H656" s="35"/>
      <c r="I656" s="35"/>
      <c r="J656" s="35"/>
      <c r="K656" s="36"/>
      <c r="L656" s="32" t="str">
        <f aca="false">IF(B656="","",IFERROR(1/(1/SUMPRODUCT(MAX((Seguimientos!$B$5:$B$1004=B656)*Seguimientos!$A$5:$A$1004))),""))</f>
        <v/>
      </c>
      <c r="M656" s="33" t="str">
        <f aca="false">IF(B656="","",COUNTIF(Oportunidades!$B$5:$B$1004,B656))</f>
        <v/>
      </c>
      <c r="N656" s="34" t="str">
        <f aca="false">IF(B656="","",SUMIFS(Oportunidades!$E$5:$E$1004,Oportunidades!$B$5:$B$1004,B656,Oportunidades!$D$5:$D$1004,"5. Ganada"))</f>
        <v/>
      </c>
      <c r="O656" s="35"/>
    </row>
    <row r="657" customFormat="false" ht="15" hidden="false" customHeight="false" outlineLevel="0" collapsed="false">
      <c r="A657" s="29" t="str">
        <f aca="false">IF(B657="","","C-"&amp;TEXT(ROW()-4,"000"))</f>
        <v/>
      </c>
      <c r="B657" s="35"/>
      <c r="C657" s="35"/>
      <c r="D657" s="35"/>
      <c r="E657" s="35"/>
      <c r="F657" s="35"/>
      <c r="G657" s="35"/>
      <c r="H657" s="35"/>
      <c r="I657" s="35"/>
      <c r="J657" s="35"/>
      <c r="K657" s="36"/>
      <c r="L657" s="32" t="str">
        <f aca="false">IF(B657="","",IFERROR(1/(1/SUMPRODUCT(MAX((Seguimientos!$B$5:$B$1004=B657)*Seguimientos!$A$5:$A$1004))),""))</f>
        <v/>
      </c>
      <c r="M657" s="33" t="str">
        <f aca="false">IF(B657="","",COUNTIF(Oportunidades!$B$5:$B$1004,B657))</f>
        <v/>
      </c>
      <c r="N657" s="34" t="str">
        <f aca="false">IF(B657="","",SUMIFS(Oportunidades!$E$5:$E$1004,Oportunidades!$B$5:$B$1004,B657,Oportunidades!$D$5:$D$1004,"5. Ganada"))</f>
        <v/>
      </c>
      <c r="O657" s="35"/>
    </row>
    <row r="658" customFormat="false" ht="15" hidden="false" customHeight="false" outlineLevel="0" collapsed="false">
      <c r="A658" s="29" t="str">
        <f aca="false">IF(B658="","","C-"&amp;TEXT(ROW()-4,"000"))</f>
        <v/>
      </c>
      <c r="B658" s="35"/>
      <c r="C658" s="35"/>
      <c r="D658" s="35"/>
      <c r="E658" s="35"/>
      <c r="F658" s="35"/>
      <c r="G658" s="35"/>
      <c r="H658" s="35"/>
      <c r="I658" s="35"/>
      <c r="J658" s="35"/>
      <c r="K658" s="36"/>
      <c r="L658" s="32" t="str">
        <f aca="false">IF(B658="","",IFERROR(1/(1/SUMPRODUCT(MAX((Seguimientos!$B$5:$B$1004=B658)*Seguimientos!$A$5:$A$1004))),""))</f>
        <v/>
      </c>
      <c r="M658" s="33" t="str">
        <f aca="false">IF(B658="","",COUNTIF(Oportunidades!$B$5:$B$1004,B658))</f>
        <v/>
      </c>
      <c r="N658" s="34" t="str">
        <f aca="false">IF(B658="","",SUMIFS(Oportunidades!$E$5:$E$1004,Oportunidades!$B$5:$B$1004,B658,Oportunidades!$D$5:$D$1004,"5. Ganada"))</f>
        <v/>
      </c>
      <c r="O658" s="35"/>
    </row>
    <row r="659" customFormat="false" ht="15" hidden="false" customHeight="false" outlineLevel="0" collapsed="false">
      <c r="A659" s="29" t="str">
        <f aca="false">IF(B659="","","C-"&amp;TEXT(ROW()-4,"000"))</f>
        <v/>
      </c>
      <c r="B659" s="35"/>
      <c r="C659" s="35"/>
      <c r="D659" s="35"/>
      <c r="E659" s="35"/>
      <c r="F659" s="35"/>
      <c r="G659" s="35"/>
      <c r="H659" s="35"/>
      <c r="I659" s="35"/>
      <c r="J659" s="35"/>
      <c r="K659" s="36"/>
      <c r="L659" s="32" t="str">
        <f aca="false">IF(B659="","",IFERROR(1/(1/SUMPRODUCT(MAX((Seguimientos!$B$5:$B$1004=B659)*Seguimientos!$A$5:$A$1004))),""))</f>
        <v/>
      </c>
      <c r="M659" s="33" t="str">
        <f aca="false">IF(B659="","",COUNTIF(Oportunidades!$B$5:$B$1004,B659))</f>
        <v/>
      </c>
      <c r="N659" s="34" t="str">
        <f aca="false">IF(B659="","",SUMIFS(Oportunidades!$E$5:$E$1004,Oportunidades!$B$5:$B$1004,B659,Oportunidades!$D$5:$D$1004,"5. Ganada"))</f>
        <v/>
      </c>
      <c r="O659" s="35"/>
    </row>
    <row r="660" customFormat="false" ht="15" hidden="false" customHeight="false" outlineLevel="0" collapsed="false">
      <c r="A660" s="29" t="str">
        <f aca="false">IF(B660="","","C-"&amp;TEXT(ROW()-4,"000"))</f>
        <v/>
      </c>
      <c r="B660" s="35"/>
      <c r="C660" s="35"/>
      <c r="D660" s="35"/>
      <c r="E660" s="35"/>
      <c r="F660" s="35"/>
      <c r="G660" s="35"/>
      <c r="H660" s="35"/>
      <c r="I660" s="35"/>
      <c r="J660" s="35"/>
      <c r="K660" s="36"/>
      <c r="L660" s="32" t="str">
        <f aca="false">IF(B660="","",IFERROR(1/(1/SUMPRODUCT(MAX((Seguimientos!$B$5:$B$1004=B660)*Seguimientos!$A$5:$A$1004))),""))</f>
        <v/>
      </c>
      <c r="M660" s="33" t="str">
        <f aca="false">IF(B660="","",COUNTIF(Oportunidades!$B$5:$B$1004,B660))</f>
        <v/>
      </c>
      <c r="N660" s="34" t="str">
        <f aca="false">IF(B660="","",SUMIFS(Oportunidades!$E$5:$E$1004,Oportunidades!$B$5:$B$1004,B660,Oportunidades!$D$5:$D$1004,"5. Ganada"))</f>
        <v/>
      </c>
      <c r="O660" s="35"/>
    </row>
    <row r="661" customFormat="false" ht="15" hidden="false" customHeight="false" outlineLevel="0" collapsed="false">
      <c r="A661" s="29" t="str">
        <f aca="false">IF(B661="","","C-"&amp;TEXT(ROW()-4,"000"))</f>
        <v/>
      </c>
      <c r="B661" s="35"/>
      <c r="C661" s="35"/>
      <c r="D661" s="35"/>
      <c r="E661" s="35"/>
      <c r="F661" s="35"/>
      <c r="G661" s="35"/>
      <c r="H661" s="35"/>
      <c r="I661" s="35"/>
      <c r="J661" s="35"/>
      <c r="K661" s="36"/>
      <c r="L661" s="32" t="str">
        <f aca="false">IF(B661="","",IFERROR(1/(1/SUMPRODUCT(MAX((Seguimientos!$B$5:$B$1004=B661)*Seguimientos!$A$5:$A$1004))),""))</f>
        <v/>
      </c>
      <c r="M661" s="33" t="str">
        <f aca="false">IF(B661="","",COUNTIF(Oportunidades!$B$5:$B$1004,B661))</f>
        <v/>
      </c>
      <c r="N661" s="34" t="str">
        <f aca="false">IF(B661="","",SUMIFS(Oportunidades!$E$5:$E$1004,Oportunidades!$B$5:$B$1004,B661,Oportunidades!$D$5:$D$1004,"5. Ganada"))</f>
        <v/>
      </c>
      <c r="O661" s="35"/>
    </row>
    <row r="662" customFormat="false" ht="15" hidden="false" customHeight="false" outlineLevel="0" collapsed="false">
      <c r="A662" s="29" t="str">
        <f aca="false">IF(B662="","","C-"&amp;TEXT(ROW()-4,"000"))</f>
        <v/>
      </c>
      <c r="B662" s="35"/>
      <c r="C662" s="35"/>
      <c r="D662" s="35"/>
      <c r="E662" s="35"/>
      <c r="F662" s="35"/>
      <c r="G662" s="35"/>
      <c r="H662" s="35"/>
      <c r="I662" s="35"/>
      <c r="J662" s="35"/>
      <c r="K662" s="36"/>
      <c r="L662" s="32" t="str">
        <f aca="false">IF(B662="","",IFERROR(1/(1/SUMPRODUCT(MAX((Seguimientos!$B$5:$B$1004=B662)*Seguimientos!$A$5:$A$1004))),""))</f>
        <v/>
      </c>
      <c r="M662" s="33" t="str">
        <f aca="false">IF(B662="","",COUNTIF(Oportunidades!$B$5:$B$1004,B662))</f>
        <v/>
      </c>
      <c r="N662" s="34" t="str">
        <f aca="false">IF(B662="","",SUMIFS(Oportunidades!$E$5:$E$1004,Oportunidades!$B$5:$B$1004,B662,Oportunidades!$D$5:$D$1004,"5. Ganada"))</f>
        <v/>
      </c>
      <c r="O662" s="35"/>
    </row>
    <row r="663" customFormat="false" ht="15" hidden="false" customHeight="false" outlineLevel="0" collapsed="false">
      <c r="A663" s="29" t="str">
        <f aca="false">IF(B663="","","C-"&amp;TEXT(ROW()-4,"000"))</f>
        <v/>
      </c>
      <c r="B663" s="35"/>
      <c r="C663" s="35"/>
      <c r="D663" s="35"/>
      <c r="E663" s="35"/>
      <c r="F663" s="35"/>
      <c r="G663" s="35"/>
      <c r="H663" s="35"/>
      <c r="I663" s="35"/>
      <c r="J663" s="35"/>
      <c r="K663" s="36"/>
      <c r="L663" s="32" t="str">
        <f aca="false">IF(B663="","",IFERROR(1/(1/SUMPRODUCT(MAX((Seguimientos!$B$5:$B$1004=B663)*Seguimientos!$A$5:$A$1004))),""))</f>
        <v/>
      </c>
      <c r="M663" s="33" t="str">
        <f aca="false">IF(B663="","",COUNTIF(Oportunidades!$B$5:$B$1004,B663))</f>
        <v/>
      </c>
      <c r="N663" s="34" t="str">
        <f aca="false">IF(B663="","",SUMIFS(Oportunidades!$E$5:$E$1004,Oportunidades!$B$5:$B$1004,B663,Oportunidades!$D$5:$D$1004,"5. Ganada"))</f>
        <v/>
      </c>
      <c r="O663" s="35"/>
    </row>
    <row r="664" customFormat="false" ht="15" hidden="false" customHeight="false" outlineLevel="0" collapsed="false">
      <c r="A664" s="29" t="str">
        <f aca="false">IF(B664="","","C-"&amp;TEXT(ROW()-4,"000"))</f>
        <v/>
      </c>
      <c r="B664" s="35"/>
      <c r="C664" s="35"/>
      <c r="D664" s="35"/>
      <c r="E664" s="35"/>
      <c r="F664" s="35"/>
      <c r="G664" s="35"/>
      <c r="H664" s="35"/>
      <c r="I664" s="35"/>
      <c r="J664" s="35"/>
      <c r="K664" s="36"/>
      <c r="L664" s="32" t="str">
        <f aca="false">IF(B664="","",IFERROR(1/(1/SUMPRODUCT(MAX((Seguimientos!$B$5:$B$1004=B664)*Seguimientos!$A$5:$A$1004))),""))</f>
        <v/>
      </c>
      <c r="M664" s="33" t="str">
        <f aca="false">IF(B664="","",COUNTIF(Oportunidades!$B$5:$B$1004,B664))</f>
        <v/>
      </c>
      <c r="N664" s="34" t="str">
        <f aca="false">IF(B664="","",SUMIFS(Oportunidades!$E$5:$E$1004,Oportunidades!$B$5:$B$1004,B664,Oportunidades!$D$5:$D$1004,"5. Ganada"))</f>
        <v/>
      </c>
      <c r="O664" s="35"/>
    </row>
    <row r="665" customFormat="false" ht="15" hidden="false" customHeight="false" outlineLevel="0" collapsed="false">
      <c r="A665" s="29" t="str">
        <f aca="false">IF(B665="","","C-"&amp;TEXT(ROW()-4,"000"))</f>
        <v/>
      </c>
      <c r="B665" s="35"/>
      <c r="C665" s="35"/>
      <c r="D665" s="35"/>
      <c r="E665" s="35"/>
      <c r="F665" s="35"/>
      <c r="G665" s="35"/>
      <c r="H665" s="35"/>
      <c r="I665" s="35"/>
      <c r="J665" s="35"/>
      <c r="K665" s="36"/>
      <c r="L665" s="32" t="str">
        <f aca="false">IF(B665="","",IFERROR(1/(1/SUMPRODUCT(MAX((Seguimientos!$B$5:$B$1004=B665)*Seguimientos!$A$5:$A$1004))),""))</f>
        <v/>
      </c>
      <c r="M665" s="33" t="str">
        <f aca="false">IF(B665="","",COUNTIF(Oportunidades!$B$5:$B$1004,B665))</f>
        <v/>
      </c>
      <c r="N665" s="34" t="str">
        <f aca="false">IF(B665="","",SUMIFS(Oportunidades!$E$5:$E$1004,Oportunidades!$B$5:$B$1004,B665,Oportunidades!$D$5:$D$1004,"5. Ganada"))</f>
        <v/>
      </c>
      <c r="O665" s="35"/>
    </row>
    <row r="666" customFormat="false" ht="15" hidden="false" customHeight="false" outlineLevel="0" collapsed="false">
      <c r="A666" s="29" t="str">
        <f aca="false">IF(B666="","","C-"&amp;TEXT(ROW()-4,"000"))</f>
        <v/>
      </c>
      <c r="B666" s="35"/>
      <c r="C666" s="35"/>
      <c r="D666" s="35"/>
      <c r="E666" s="35"/>
      <c r="F666" s="35"/>
      <c r="G666" s="35"/>
      <c r="H666" s="35"/>
      <c r="I666" s="35"/>
      <c r="J666" s="35"/>
      <c r="K666" s="36"/>
      <c r="L666" s="32" t="str">
        <f aca="false">IF(B666="","",IFERROR(1/(1/SUMPRODUCT(MAX((Seguimientos!$B$5:$B$1004=B666)*Seguimientos!$A$5:$A$1004))),""))</f>
        <v/>
      </c>
      <c r="M666" s="33" t="str">
        <f aca="false">IF(B666="","",COUNTIF(Oportunidades!$B$5:$B$1004,B666))</f>
        <v/>
      </c>
      <c r="N666" s="34" t="str">
        <f aca="false">IF(B666="","",SUMIFS(Oportunidades!$E$5:$E$1004,Oportunidades!$B$5:$B$1004,B666,Oportunidades!$D$5:$D$1004,"5. Ganada"))</f>
        <v/>
      </c>
      <c r="O666" s="35"/>
    </row>
    <row r="667" customFormat="false" ht="15" hidden="false" customHeight="false" outlineLevel="0" collapsed="false">
      <c r="A667" s="29" t="str">
        <f aca="false">IF(B667="","","C-"&amp;TEXT(ROW()-4,"000"))</f>
        <v/>
      </c>
      <c r="B667" s="35"/>
      <c r="C667" s="35"/>
      <c r="D667" s="35"/>
      <c r="E667" s="35"/>
      <c r="F667" s="35"/>
      <c r="G667" s="35"/>
      <c r="H667" s="35"/>
      <c r="I667" s="35"/>
      <c r="J667" s="35"/>
      <c r="K667" s="36"/>
      <c r="L667" s="32" t="str">
        <f aca="false">IF(B667="","",IFERROR(1/(1/SUMPRODUCT(MAX((Seguimientos!$B$5:$B$1004=B667)*Seguimientos!$A$5:$A$1004))),""))</f>
        <v/>
      </c>
      <c r="M667" s="33" t="str">
        <f aca="false">IF(B667="","",COUNTIF(Oportunidades!$B$5:$B$1004,B667))</f>
        <v/>
      </c>
      <c r="N667" s="34" t="str">
        <f aca="false">IF(B667="","",SUMIFS(Oportunidades!$E$5:$E$1004,Oportunidades!$B$5:$B$1004,B667,Oportunidades!$D$5:$D$1004,"5. Ganada"))</f>
        <v/>
      </c>
      <c r="O667" s="35"/>
    </row>
    <row r="668" customFormat="false" ht="15" hidden="false" customHeight="false" outlineLevel="0" collapsed="false">
      <c r="A668" s="29" t="str">
        <f aca="false">IF(B668="","","C-"&amp;TEXT(ROW()-4,"000"))</f>
        <v/>
      </c>
      <c r="B668" s="35"/>
      <c r="C668" s="35"/>
      <c r="D668" s="35"/>
      <c r="E668" s="35"/>
      <c r="F668" s="35"/>
      <c r="G668" s="35"/>
      <c r="H668" s="35"/>
      <c r="I668" s="35"/>
      <c r="J668" s="35"/>
      <c r="K668" s="36"/>
      <c r="L668" s="32" t="str">
        <f aca="false">IF(B668="","",IFERROR(1/(1/SUMPRODUCT(MAX((Seguimientos!$B$5:$B$1004=B668)*Seguimientos!$A$5:$A$1004))),""))</f>
        <v/>
      </c>
      <c r="M668" s="33" t="str">
        <f aca="false">IF(B668="","",COUNTIF(Oportunidades!$B$5:$B$1004,B668))</f>
        <v/>
      </c>
      <c r="N668" s="34" t="str">
        <f aca="false">IF(B668="","",SUMIFS(Oportunidades!$E$5:$E$1004,Oportunidades!$B$5:$B$1004,B668,Oportunidades!$D$5:$D$1004,"5. Ganada"))</f>
        <v/>
      </c>
      <c r="O668" s="35"/>
    </row>
    <row r="669" customFormat="false" ht="15" hidden="false" customHeight="false" outlineLevel="0" collapsed="false">
      <c r="A669" s="29" t="str">
        <f aca="false">IF(B669="","","C-"&amp;TEXT(ROW()-4,"000"))</f>
        <v/>
      </c>
      <c r="B669" s="35"/>
      <c r="C669" s="35"/>
      <c r="D669" s="35"/>
      <c r="E669" s="35"/>
      <c r="F669" s="35"/>
      <c r="G669" s="35"/>
      <c r="H669" s="35"/>
      <c r="I669" s="35"/>
      <c r="J669" s="35"/>
      <c r="K669" s="36"/>
      <c r="L669" s="32" t="str">
        <f aca="false">IF(B669="","",IFERROR(1/(1/SUMPRODUCT(MAX((Seguimientos!$B$5:$B$1004=B669)*Seguimientos!$A$5:$A$1004))),""))</f>
        <v/>
      </c>
      <c r="M669" s="33" t="str">
        <f aca="false">IF(B669="","",COUNTIF(Oportunidades!$B$5:$B$1004,B669))</f>
        <v/>
      </c>
      <c r="N669" s="34" t="str">
        <f aca="false">IF(B669="","",SUMIFS(Oportunidades!$E$5:$E$1004,Oportunidades!$B$5:$B$1004,B669,Oportunidades!$D$5:$D$1004,"5. Ganada"))</f>
        <v/>
      </c>
      <c r="O669" s="35"/>
    </row>
    <row r="670" customFormat="false" ht="15" hidden="false" customHeight="false" outlineLevel="0" collapsed="false">
      <c r="A670" s="29" t="str">
        <f aca="false">IF(B670="","","C-"&amp;TEXT(ROW()-4,"000"))</f>
        <v/>
      </c>
      <c r="B670" s="35"/>
      <c r="C670" s="35"/>
      <c r="D670" s="35"/>
      <c r="E670" s="35"/>
      <c r="F670" s="35"/>
      <c r="G670" s="35"/>
      <c r="H670" s="35"/>
      <c r="I670" s="35"/>
      <c r="J670" s="35"/>
      <c r="K670" s="36"/>
      <c r="L670" s="32" t="str">
        <f aca="false">IF(B670="","",IFERROR(1/(1/SUMPRODUCT(MAX((Seguimientos!$B$5:$B$1004=B670)*Seguimientos!$A$5:$A$1004))),""))</f>
        <v/>
      </c>
      <c r="M670" s="33" t="str">
        <f aca="false">IF(B670="","",COUNTIF(Oportunidades!$B$5:$B$1004,B670))</f>
        <v/>
      </c>
      <c r="N670" s="34" t="str">
        <f aca="false">IF(B670="","",SUMIFS(Oportunidades!$E$5:$E$1004,Oportunidades!$B$5:$B$1004,B670,Oportunidades!$D$5:$D$1004,"5. Ganada"))</f>
        <v/>
      </c>
      <c r="O670" s="35"/>
    </row>
    <row r="671" customFormat="false" ht="15" hidden="false" customHeight="false" outlineLevel="0" collapsed="false">
      <c r="A671" s="29" t="str">
        <f aca="false">IF(B671="","","C-"&amp;TEXT(ROW()-4,"000"))</f>
        <v/>
      </c>
      <c r="B671" s="35"/>
      <c r="C671" s="35"/>
      <c r="D671" s="35"/>
      <c r="E671" s="35"/>
      <c r="F671" s="35"/>
      <c r="G671" s="35"/>
      <c r="H671" s="35"/>
      <c r="I671" s="35"/>
      <c r="J671" s="35"/>
      <c r="K671" s="36"/>
      <c r="L671" s="32" t="str">
        <f aca="false">IF(B671="","",IFERROR(1/(1/SUMPRODUCT(MAX((Seguimientos!$B$5:$B$1004=B671)*Seguimientos!$A$5:$A$1004))),""))</f>
        <v/>
      </c>
      <c r="M671" s="33" t="str">
        <f aca="false">IF(B671="","",COUNTIF(Oportunidades!$B$5:$B$1004,B671))</f>
        <v/>
      </c>
      <c r="N671" s="34" t="str">
        <f aca="false">IF(B671="","",SUMIFS(Oportunidades!$E$5:$E$1004,Oportunidades!$B$5:$B$1004,B671,Oportunidades!$D$5:$D$1004,"5. Ganada"))</f>
        <v/>
      </c>
      <c r="O671" s="35"/>
    </row>
    <row r="672" customFormat="false" ht="15" hidden="false" customHeight="false" outlineLevel="0" collapsed="false">
      <c r="A672" s="29" t="str">
        <f aca="false">IF(B672="","","C-"&amp;TEXT(ROW()-4,"000"))</f>
        <v/>
      </c>
      <c r="B672" s="35"/>
      <c r="C672" s="35"/>
      <c r="D672" s="35"/>
      <c r="E672" s="35"/>
      <c r="F672" s="35"/>
      <c r="G672" s="35"/>
      <c r="H672" s="35"/>
      <c r="I672" s="35"/>
      <c r="J672" s="35"/>
      <c r="K672" s="36"/>
      <c r="L672" s="32" t="str">
        <f aca="false">IF(B672="","",IFERROR(1/(1/SUMPRODUCT(MAX((Seguimientos!$B$5:$B$1004=B672)*Seguimientos!$A$5:$A$1004))),""))</f>
        <v/>
      </c>
      <c r="M672" s="33" t="str">
        <f aca="false">IF(B672="","",COUNTIF(Oportunidades!$B$5:$B$1004,B672))</f>
        <v/>
      </c>
      <c r="N672" s="34" t="str">
        <f aca="false">IF(B672="","",SUMIFS(Oportunidades!$E$5:$E$1004,Oportunidades!$B$5:$B$1004,B672,Oportunidades!$D$5:$D$1004,"5. Ganada"))</f>
        <v/>
      </c>
      <c r="O672" s="35"/>
    </row>
    <row r="673" customFormat="false" ht="15" hidden="false" customHeight="false" outlineLevel="0" collapsed="false">
      <c r="A673" s="29" t="str">
        <f aca="false">IF(B673="","","C-"&amp;TEXT(ROW()-4,"000"))</f>
        <v/>
      </c>
      <c r="B673" s="35"/>
      <c r="C673" s="35"/>
      <c r="D673" s="35"/>
      <c r="E673" s="35"/>
      <c r="F673" s="35"/>
      <c r="G673" s="35"/>
      <c r="H673" s="35"/>
      <c r="I673" s="35"/>
      <c r="J673" s="35"/>
      <c r="K673" s="36"/>
      <c r="L673" s="32" t="str">
        <f aca="false">IF(B673="","",IFERROR(1/(1/SUMPRODUCT(MAX((Seguimientos!$B$5:$B$1004=B673)*Seguimientos!$A$5:$A$1004))),""))</f>
        <v/>
      </c>
      <c r="M673" s="33" t="str">
        <f aca="false">IF(B673="","",COUNTIF(Oportunidades!$B$5:$B$1004,B673))</f>
        <v/>
      </c>
      <c r="N673" s="34" t="str">
        <f aca="false">IF(B673="","",SUMIFS(Oportunidades!$E$5:$E$1004,Oportunidades!$B$5:$B$1004,B673,Oportunidades!$D$5:$D$1004,"5. Ganada"))</f>
        <v/>
      </c>
      <c r="O673" s="35"/>
    </row>
    <row r="674" customFormat="false" ht="15" hidden="false" customHeight="false" outlineLevel="0" collapsed="false">
      <c r="A674" s="29" t="str">
        <f aca="false">IF(B674="","","C-"&amp;TEXT(ROW()-4,"000"))</f>
        <v/>
      </c>
      <c r="B674" s="35"/>
      <c r="C674" s="35"/>
      <c r="D674" s="35"/>
      <c r="E674" s="35"/>
      <c r="F674" s="35"/>
      <c r="G674" s="35"/>
      <c r="H674" s="35"/>
      <c r="I674" s="35"/>
      <c r="J674" s="35"/>
      <c r="K674" s="36"/>
      <c r="L674" s="32" t="str">
        <f aca="false">IF(B674="","",IFERROR(1/(1/SUMPRODUCT(MAX((Seguimientos!$B$5:$B$1004=B674)*Seguimientos!$A$5:$A$1004))),""))</f>
        <v/>
      </c>
      <c r="M674" s="33" t="str">
        <f aca="false">IF(B674="","",COUNTIF(Oportunidades!$B$5:$B$1004,B674))</f>
        <v/>
      </c>
      <c r="N674" s="34" t="str">
        <f aca="false">IF(B674="","",SUMIFS(Oportunidades!$E$5:$E$1004,Oportunidades!$B$5:$B$1004,B674,Oportunidades!$D$5:$D$1004,"5. Ganada"))</f>
        <v/>
      </c>
      <c r="O674" s="35"/>
    </row>
    <row r="675" customFormat="false" ht="15" hidden="false" customHeight="false" outlineLevel="0" collapsed="false">
      <c r="A675" s="29" t="str">
        <f aca="false">IF(B675="","","C-"&amp;TEXT(ROW()-4,"000"))</f>
        <v/>
      </c>
      <c r="B675" s="35"/>
      <c r="C675" s="35"/>
      <c r="D675" s="35"/>
      <c r="E675" s="35"/>
      <c r="F675" s="35"/>
      <c r="G675" s="35"/>
      <c r="H675" s="35"/>
      <c r="I675" s="35"/>
      <c r="J675" s="35"/>
      <c r="K675" s="36"/>
      <c r="L675" s="32" t="str">
        <f aca="false">IF(B675="","",IFERROR(1/(1/SUMPRODUCT(MAX((Seguimientos!$B$5:$B$1004=B675)*Seguimientos!$A$5:$A$1004))),""))</f>
        <v/>
      </c>
      <c r="M675" s="33" t="str">
        <f aca="false">IF(B675="","",COUNTIF(Oportunidades!$B$5:$B$1004,B675))</f>
        <v/>
      </c>
      <c r="N675" s="34" t="str">
        <f aca="false">IF(B675="","",SUMIFS(Oportunidades!$E$5:$E$1004,Oportunidades!$B$5:$B$1004,B675,Oportunidades!$D$5:$D$1004,"5. Ganada"))</f>
        <v/>
      </c>
      <c r="O675" s="35"/>
    </row>
    <row r="676" customFormat="false" ht="15" hidden="false" customHeight="false" outlineLevel="0" collapsed="false">
      <c r="A676" s="29" t="str">
        <f aca="false">IF(B676="","","C-"&amp;TEXT(ROW()-4,"000"))</f>
        <v/>
      </c>
      <c r="B676" s="35"/>
      <c r="C676" s="35"/>
      <c r="D676" s="35"/>
      <c r="E676" s="35"/>
      <c r="F676" s="35"/>
      <c r="G676" s="35"/>
      <c r="H676" s="35"/>
      <c r="I676" s="35"/>
      <c r="J676" s="35"/>
      <c r="K676" s="36"/>
      <c r="L676" s="32" t="str">
        <f aca="false">IF(B676="","",IFERROR(1/(1/SUMPRODUCT(MAX((Seguimientos!$B$5:$B$1004=B676)*Seguimientos!$A$5:$A$1004))),""))</f>
        <v/>
      </c>
      <c r="M676" s="33" t="str">
        <f aca="false">IF(B676="","",COUNTIF(Oportunidades!$B$5:$B$1004,B676))</f>
        <v/>
      </c>
      <c r="N676" s="34" t="str">
        <f aca="false">IF(B676="","",SUMIFS(Oportunidades!$E$5:$E$1004,Oportunidades!$B$5:$B$1004,B676,Oportunidades!$D$5:$D$1004,"5. Ganada"))</f>
        <v/>
      </c>
      <c r="O676" s="35"/>
    </row>
    <row r="677" customFormat="false" ht="15" hidden="false" customHeight="false" outlineLevel="0" collapsed="false">
      <c r="A677" s="29" t="str">
        <f aca="false">IF(B677="","","C-"&amp;TEXT(ROW()-4,"000"))</f>
        <v/>
      </c>
      <c r="B677" s="35"/>
      <c r="C677" s="35"/>
      <c r="D677" s="35"/>
      <c r="E677" s="35"/>
      <c r="F677" s="35"/>
      <c r="G677" s="35"/>
      <c r="H677" s="35"/>
      <c r="I677" s="35"/>
      <c r="J677" s="35"/>
      <c r="K677" s="36"/>
      <c r="L677" s="32" t="str">
        <f aca="false">IF(B677="","",IFERROR(1/(1/SUMPRODUCT(MAX((Seguimientos!$B$5:$B$1004=B677)*Seguimientos!$A$5:$A$1004))),""))</f>
        <v/>
      </c>
      <c r="M677" s="33" t="str">
        <f aca="false">IF(B677="","",COUNTIF(Oportunidades!$B$5:$B$1004,B677))</f>
        <v/>
      </c>
      <c r="N677" s="34" t="str">
        <f aca="false">IF(B677="","",SUMIFS(Oportunidades!$E$5:$E$1004,Oportunidades!$B$5:$B$1004,B677,Oportunidades!$D$5:$D$1004,"5. Ganada"))</f>
        <v/>
      </c>
      <c r="O677" s="35"/>
    </row>
    <row r="678" customFormat="false" ht="15" hidden="false" customHeight="false" outlineLevel="0" collapsed="false">
      <c r="A678" s="29" t="str">
        <f aca="false">IF(B678="","","C-"&amp;TEXT(ROW()-4,"000"))</f>
        <v/>
      </c>
      <c r="B678" s="35"/>
      <c r="C678" s="35"/>
      <c r="D678" s="35"/>
      <c r="E678" s="35"/>
      <c r="F678" s="35"/>
      <c r="G678" s="35"/>
      <c r="H678" s="35"/>
      <c r="I678" s="35"/>
      <c r="J678" s="35"/>
      <c r="K678" s="36"/>
      <c r="L678" s="32" t="str">
        <f aca="false">IF(B678="","",IFERROR(1/(1/SUMPRODUCT(MAX((Seguimientos!$B$5:$B$1004=B678)*Seguimientos!$A$5:$A$1004))),""))</f>
        <v/>
      </c>
      <c r="M678" s="33" t="str">
        <f aca="false">IF(B678="","",COUNTIF(Oportunidades!$B$5:$B$1004,B678))</f>
        <v/>
      </c>
      <c r="N678" s="34" t="str">
        <f aca="false">IF(B678="","",SUMIFS(Oportunidades!$E$5:$E$1004,Oportunidades!$B$5:$B$1004,B678,Oportunidades!$D$5:$D$1004,"5. Ganada"))</f>
        <v/>
      </c>
      <c r="O678" s="35"/>
    </row>
    <row r="679" customFormat="false" ht="15" hidden="false" customHeight="false" outlineLevel="0" collapsed="false">
      <c r="A679" s="29" t="str">
        <f aca="false">IF(B679="","","C-"&amp;TEXT(ROW()-4,"000"))</f>
        <v/>
      </c>
      <c r="B679" s="35"/>
      <c r="C679" s="35"/>
      <c r="D679" s="35"/>
      <c r="E679" s="35"/>
      <c r="F679" s="35"/>
      <c r="G679" s="35"/>
      <c r="H679" s="35"/>
      <c r="I679" s="35"/>
      <c r="J679" s="35"/>
      <c r="K679" s="36"/>
      <c r="L679" s="32" t="str">
        <f aca="false">IF(B679="","",IFERROR(1/(1/SUMPRODUCT(MAX((Seguimientos!$B$5:$B$1004=B679)*Seguimientos!$A$5:$A$1004))),""))</f>
        <v/>
      </c>
      <c r="M679" s="33" t="str">
        <f aca="false">IF(B679="","",COUNTIF(Oportunidades!$B$5:$B$1004,B679))</f>
        <v/>
      </c>
      <c r="N679" s="34" t="str">
        <f aca="false">IF(B679="","",SUMIFS(Oportunidades!$E$5:$E$1004,Oportunidades!$B$5:$B$1004,B679,Oportunidades!$D$5:$D$1004,"5. Ganada"))</f>
        <v/>
      </c>
      <c r="O679" s="35"/>
    </row>
    <row r="680" customFormat="false" ht="15" hidden="false" customHeight="false" outlineLevel="0" collapsed="false">
      <c r="A680" s="29" t="str">
        <f aca="false">IF(B680="","","C-"&amp;TEXT(ROW()-4,"000"))</f>
        <v/>
      </c>
      <c r="B680" s="35"/>
      <c r="C680" s="35"/>
      <c r="D680" s="35"/>
      <c r="E680" s="35"/>
      <c r="F680" s="35"/>
      <c r="G680" s="35"/>
      <c r="H680" s="35"/>
      <c r="I680" s="35"/>
      <c r="J680" s="35"/>
      <c r="K680" s="36"/>
      <c r="L680" s="32" t="str">
        <f aca="false">IF(B680="","",IFERROR(1/(1/SUMPRODUCT(MAX((Seguimientos!$B$5:$B$1004=B680)*Seguimientos!$A$5:$A$1004))),""))</f>
        <v/>
      </c>
      <c r="M680" s="33" t="str">
        <f aca="false">IF(B680="","",COUNTIF(Oportunidades!$B$5:$B$1004,B680))</f>
        <v/>
      </c>
      <c r="N680" s="34" t="str">
        <f aca="false">IF(B680="","",SUMIFS(Oportunidades!$E$5:$E$1004,Oportunidades!$B$5:$B$1004,B680,Oportunidades!$D$5:$D$1004,"5. Ganada"))</f>
        <v/>
      </c>
      <c r="O680" s="35"/>
    </row>
    <row r="681" customFormat="false" ht="15" hidden="false" customHeight="false" outlineLevel="0" collapsed="false">
      <c r="A681" s="29" t="str">
        <f aca="false">IF(B681="","","C-"&amp;TEXT(ROW()-4,"000"))</f>
        <v/>
      </c>
      <c r="B681" s="35"/>
      <c r="C681" s="35"/>
      <c r="D681" s="35"/>
      <c r="E681" s="35"/>
      <c r="F681" s="35"/>
      <c r="G681" s="35"/>
      <c r="H681" s="35"/>
      <c r="I681" s="35"/>
      <c r="J681" s="35"/>
      <c r="K681" s="36"/>
      <c r="L681" s="32" t="str">
        <f aca="false">IF(B681="","",IFERROR(1/(1/SUMPRODUCT(MAX((Seguimientos!$B$5:$B$1004=B681)*Seguimientos!$A$5:$A$1004))),""))</f>
        <v/>
      </c>
      <c r="M681" s="33" t="str">
        <f aca="false">IF(B681="","",COUNTIF(Oportunidades!$B$5:$B$1004,B681))</f>
        <v/>
      </c>
      <c r="N681" s="34" t="str">
        <f aca="false">IF(B681="","",SUMIFS(Oportunidades!$E$5:$E$1004,Oportunidades!$B$5:$B$1004,B681,Oportunidades!$D$5:$D$1004,"5. Ganada"))</f>
        <v/>
      </c>
      <c r="O681" s="35"/>
    </row>
    <row r="682" customFormat="false" ht="15" hidden="false" customHeight="false" outlineLevel="0" collapsed="false">
      <c r="A682" s="29" t="str">
        <f aca="false">IF(B682="","","C-"&amp;TEXT(ROW()-4,"000"))</f>
        <v/>
      </c>
      <c r="B682" s="35"/>
      <c r="C682" s="35"/>
      <c r="D682" s="35"/>
      <c r="E682" s="35"/>
      <c r="F682" s="35"/>
      <c r="G682" s="35"/>
      <c r="H682" s="35"/>
      <c r="I682" s="35"/>
      <c r="J682" s="35"/>
      <c r="K682" s="36"/>
      <c r="L682" s="32" t="str">
        <f aca="false">IF(B682="","",IFERROR(1/(1/SUMPRODUCT(MAX((Seguimientos!$B$5:$B$1004=B682)*Seguimientos!$A$5:$A$1004))),""))</f>
        <v/>
      </c>
      <c r="M682" s="33" t="str">
        <f aca="false">IF(B682="","",COUNTIF(Oportunidades!$B$5:$B$1004,B682))</f>
        <v/>
      </c>
      <c r="N682" s="34" t="str">
        <f aca="false">IF(B682="","",SUMIFS(Oportunidades!$E$5:$E$1004,Oportunidades!$B$5:$B$1004,B682,Oportunidades!$D$5:$D$1004,"5. Ganada"))</f>
        <v/>
      </c>
      <c r="O682" s="35"/>
    </row>
    <row r="683" customFormat="false" ht="15" hidden="false" customHeight="false" outlineLevel="0" collapsed="false">
      <c r="A683" s="29" t="str">
        <f aca="false">IF(B683="","","C-"&amp;TEXT(ROW()-4,"000"))</f>
        <v/>
      </c>
      <c r="B683" s="35"/>
      <c r="C683" s="35"/>
      <c r="D683" s="35"/>
      <c r="E683" s="35"/>
      <c r="F683" s="35"/>
      <c r="G683" s="35"/>
      <c r="H683" s="35"/>
      <c r="I683" s="35"/>
      <c r="J683" s="35"/>
      <c r="K683" s="36"/>
      <c r="L683" s="32" t="str">
        <f aca="false">IF(B683="","",IFERROR(1/(1/SUMPRODUCT(MAX((Seguimientos!$B$5:$B$1004=B683)*Seguimientos!$A$5:$A$1004))),""))</f>
        <v/>
      </c>
      <c r="M683" s="33" t="str">
        <f aca="false">IF(B683="","",COUNTIF(Oportunidades!$B$5:$B$1004,B683))</f>
        <v/>
      </c>
      <c r="N683" s="34" t="str">
        <f aca="false">IF(B683="","",SUMIFS(Oportunidades!$E$5:$E$1004,Oportunidades!$B$5:$B$1004,B683,Oportunidades!$D$5:$D$1004,"5. Ganada"))</f>
        <v/>
      </c>
      <c r="O683" s="35"/>
    </row>
    <row r="684" customFormat="false" ht="15" hidden="false" customHeight="false" outlineLevel="0" collapsed="false">
      <c r="A684" s="29" t="str">
        <f aca="false">IF(B684="","","C-"&amp;TEXT(ROW()-4,"000"))</f>
        <v/>
      </c>
      <c r="B684" s="35"/>
      <c r="C684" s="35"/>
      <c r="D684" s="35"/>
      <c r="E684" s="35"/>
      <c r="F684" s="35"/>
      <c r="G684" s="35"/>
      <c r="H684" s="35"/>
      <c r="I684" s="35"/>
      <c r="J684" s="35"/>
      <c r="K684" s="36"/>
      <c r="L684" s="32" t="str">
        <f aca="false">IF(B684="","",IFERROR(1/(1/SUMPRODUCT(MAX((Seguimientos!$B$5:$B$1004=B684)*Seguimientos!$A$5:$A$1004))),""))</f>
        <v/>
      </c>
      <c r="M684" s="33" t="str">
        <f aca="false">IF(B684="","",COUNTIF(Oportunidades!$B$5:$B$1004,B684))</f>
        <v/>
      </c>
      <c r="N684" s="34" t="str">
        <f aca="false">IF(B684="","",SUMIFS(Oportunidades!$E$5:$E$1004,Oportunidades!$B$5:$B$1004,B684,Oportunidades!$D$5:$D$1004,"5. Ganada"))</f>
        <v/>
      </c>
      <c r="O684" s="35"/>
    </row>
    <row r="685" customFormat="false" ht="15" hidden="false" customHeight="false" outlineLevel="0" collapsed="false">
      <c r="A685" s="29" t="str">
        <f aca="false">IF(B685="","","C-"&amp;TEXT(ROW()-4,"000"))</f>
        <v/>
      </c>
      <c r="B685" s="35"/>
      <c r="C685" s="35"/>
      <c r="D685" s="35"/>
      <c r="E685" s="35"/>
      <c r="F685" s="35"/>
      <c r="G685" s="35"/>
      <c r="H685" s="35"/>
      <c r="I685" s="35"/>
      <c r="J685" s="35"/>
      <c r="K685" s="36"/>
      <c r="L685" s="32" t="str">
        <f aca="false">IF(B685="","",IFERROR(1/(1/SUMPRODUCT(MAX((Seguimientos!$B$5:$B$1004=B685)*Seguimientos!$A$5:$A$1004))),""))</f>
        <v/>
      </c>
      <c r="M685" s="33" t="str">
        <f aca="false">IF(B685="","",COUNTIF(Oportunidades!$B$5:$B$1004,B685))</f>
        <v/>
      </c>
      <c r="N685" s="34" t="str">
        <f aca="false">IF(B685="","",SUMIFS(Oportunidades!$E$5:$E$1004,Oportunidades!$B$5:$B$1004,B685,Oportunidades!$D$5:$D$1004,"5. Ganada"))</f>
        <v/>
      </c>
      <c r="O685" s="35"/>
    </row>
    <row r="686" customFormat="false" ht="15" hidden="false" customHeight="false" outlineLevel="0" collapsed="false">
      <c r="A686" s="29" t="str">
        <f aca="false">IF(B686="","","C-"&amp;TEXT(ROW()-4,"000"))</f>
        <v/>
      </c>
      <c r="B686" s="35"/>
      <c r="C686" s="35"/>
      <c r="D686" s="35"/>
      <c r="E686" s="35"/>
      <c r="F686" s="35"/>
      <c r="G686" s="35"/>
      <c r="H686" s="35"/>
      <c r="I686" s="35"/>
      <c r="J686" s="35"/>
      <c r="K686" s="36"/>
      <c r="L686" s="32" t="str">
        <f aca="false">IF(B686="","",IFERROR(1/(1/SUMPRODUCT(MAX((Seguimientos!$B$5:$B$1004=B686)*Seguimientos!$A$5:$A$1004))),""))</f>
        <v/>
      </c>
      <c r="M686" s="33" t="str">
        <f aca="false">IF(B686="","",COUNTIF(Oportunidades!$B$5:$B$1004,B686))</f>
        <v/>
      </c>
      <c r="N686" s="34" t="str">
        <f aca="false">IF(B686="","",SUMIFS(Oportunidades!$E$5:$E$1004,Oportunidades!$B$5:$B$1004,B686,Oportunidades!$D$5:$D$1004,"5. Ganada"))</f>
        <v/>
      </c>
      <c r="O686" s="35"/>
    </row>
    <row r="687" customFormat="false" ht="15" hidden="false" customHeight="false" outlineLevel="0" collapsed="false">
      <c r="A687" s="29" t="str">
        <f aca="false">IF(B687="","","C-"&amp;TEXT(ROW()-4,"000"))</f>
        <v/>
      </c>
      <c r="B687" s="35"/>
      <c r="C687" s="35"/>
      <c r="D687" s="35"/>
      <c r="E687" s="35"/>
      <c r="F687" s="35"/>
      <c r="G687" s="35"/>
      <c r="H687" s="35"/>
      <c r="I687" s="35"/>
      <c r="J687" s="35"/>
      <c r="K687" s="36"/>
      <c r="L687" s="32" t="str">
        <f aca="false">IF(B687="","",IFERROR(1/(1/SUMPRODUCT(MAX((Seguimientos!$B$5:$B$1004=B687)*Seguimientos!$A$5:$A$1004))),""))</f>
        <v/>
      </c>
      <c r="M687" s="33" t="str">
        <f aca="false">IF(B687="","",COUNTIF(Oportunidades!$B$5:$B$1004,B687))</f>
        <v/>
      </c>
      <c r="N687" s="34" t="str">
        <f aca="false">IF(B687="","",SUMIFS(Oportunidades!$E$5:$E$1004,Oportunidades!$B$5:$B$1004,B687,Oportunidades!$D$5:$D$1004,"5. Ganada"))</f>
        <v/>
      </c>
      <c r="O687" s="35"/>
    </row>
    <row r="688" customFormat="false" ht="15" hidden="false" customHeight="false" outlineLevel="0" collapsed="false">
      <c r="A688" s="29" t="str">
        <f aca="false">IF(B688="","","C-"&amp;TEXT(ROW()-4,"000"))</f>
        <v/>
      </c>
      <c r="B688" s="35"/>
      <c r="C688" s="35"/>
      <c r="D688" s="35"/>
      <c r="E688" s="35"/>
      <c r="F688" s="35"/>
      <c r="G688" s="35"/>
      <c r="H688" s="35"/>
      <c r="I688" s="35"/>
      <c r="J688" s="35"/>
      <c r="K688" s="36"/>
      <c r="L688" s="32" t="str">
        <f aca="false">IF(B688="","",IFERROR(1/(1/SUMPRODUCT(MAX((Seguimientos!$B$5:$B$1004=B688)*Seguimientos!$A$5:$A$1004))),""))</f>
        <v/>
      </c>
      <c r="M688" s="33" t="str">
        <f aca="false">IF(B688="","",COUNTIF(Oportunidades!$B$5:$B$1004,B688))</f>
        <v/>
      </c>
      <c r="N688" s="34" t="str">
        <f aca="false">IF(B688="","",SUMIFS(Oportunidades!$E$5:$E$1004,Oportunidades!$B$5:$B$1004,B688,Oportunidades!$D$5:$D$1004,"5. Ganada"))</f>
        <v/>
      </c>
      <c r="O688" s="35"/>
    </row>
    <row r="689" customFormat="false" ht="15" hidden="false" customHeight="false" outlineLevel="0" collapsed="false">
      <c r="A689" s="29" t="str">
        <f aca="false">IF(B689="","","C-"&amp;TEXT(ROW()-4,"000"))</f>
        <v/>
      </c>
      <c r="B689" s="35"/>
      <c r="C689" s="35"/>
      <c r="D689" s="35"/>
      <c r="E689" s="35"/>
      <c r="F689" s="35"/>
      <c r="G689" s="35"/>
      <c r="H689" s="35"/>
      <c r="I689" s="35"/>
      <c r="J689" s="35"/>
      <c r="K689" s="36"/>
      <c r="L689" s="32" t="str">
        <f aca="false">IF(B689="","",IFERROR(1/(1/SUMPRODUCT(MAX((Seguimientos!$B$5:$B$1004=B689)*Seguimientos!$A$5:$A$1004))),""))</f>
        <v/>
      </c>
      <c r="M689" s="33" t="str">
        <f aca="false">IF(B689="","",COUNTIF(Oportunidades!$B$5:$B$1004,B689))</f>
        <v/>
      </c>
      <c r="N689" s="34" t="str">
        <f aca="false">IF(B689="","",SUMIFS(Oportunidades!$E$5:$E$1004,Oportunidades!$B$5:$B$1004,B689,Oportunidades!$D$5:$D$1004,"5. Ganada"))</f>
        <v/>
      </c>
      <c r="O689" s="35"/>
    </row>
    <row r="690" customFormat="false" ht="15" hidden="false" customHeight="false" outlineLevel="0" collapsed="false">
      <c r="A690" s="29" t="str">
        <f aca="false">IF(B690="","","C-"&amp;TEXT(ROW()-4,"000"))</f>
        <v/>
      </c>
      <c r="B690" s="35"/>
      <c r="C690" s="35"/>
      <c r="D690" s="35"/>
      <c r="E690" s="35"/>
      <c r="F690" s="35"/>
      <c r="G690" s="35"/>
      <c r="H690" s="35"/>
      <c r="I690" s="35"/>
      <c r="J690" s="35"/>
      <c r="K690" s="36"/>
      <c r="L690" s="32" t="str">
        <f aca="false">IF(B690="","",IFERROR(1/(1/SUMPRODUCT(MAX((Seguimientos!$B$5:$B$1004=B690)*Seguimientos!$A$5:$A$1004))),""))</f>
        <v/>
      </c>
      <c r="M690" s="33" t="str">
        <f aca="false">IF(B690="","",COUNTIF(Oportunidades!$B$5:$B$1004,B690))</f>
        <v/>
      </c>
      <c r="N690" s="34" t="str">
        <f aca="false">IF(B690="","",SUMIFS(Oportunidades!$E$5:$E$1004,Oportunidades!$B$5:$B$1004,B690,Oportunidades!$D$5:$D$1004,"5. Ganada"))</f>
        <v/>
      </c>
      <c r="O690" s="35"/>
    </row>
    <row r="691" customFormat="false" ht="15" hidden="false" customHeight="false" outlineLevel="0" collapsed="false">
      <c r="A691" s="29" t="str">
        <f aca="false">IF(B691="","","C-"&amp;TEXT(ROW()-4,"000"))</f>
        <v/>
      </c>
      <c r="B691" s="35"/>
      <c r="C691" s="35"/>
      <c r="D691" s="35"/>
      <c r="E691" s="35"/>
      <c r="F691" s="35"/>
      <c r="G691" s="35"/>
      <c r="H691" s="35"/>
      <c r="I691" s="35"/>
      <c r="J691" s="35"/>
      <c r="K691" s="36"/>
      <c r="L691" s="32" t="str">
        <f aca="false">IF(B691="","",IFERROR(1/(1/SUMPRODUCT(MAX((Seguimientos!$B$5:$B$1004=B691)*Seguimientos!$A$5:$A$1004))),""))</f>
        <v/>
      </c>
      <c r="M691" s="33" t="str">
        <f aca="false">IF(B691="","",COUNTIF(Oportunidades!$B$5:$B$1004,B691))</f>
        <v/>
      </c>
      <c r="N691" s="34" t="str">
        <f aca="false">IF(B691="","",SUMIFS(Oportunidades!$E$5:$E$1004,Oportunidades!$B$5:$B$1004,B691,Oportunidades!$D$5:$D$1004,"5. Ganada"))</f>
        <v/>
      </c>
      <c r="O691" s="35"/>
    </row>
    <row r="692" customFormat="false" ht="15" hidden="false" customHeight="false" outlineLevel="0" collapsed="false">
      <c r="A692" s="29" t="str">
        <f aca="false">IF(B692="","","C-"&amp;TEXT(ROW()-4,"000"))</f>
        <v/>
      </c>
      <c r="B692" s="35"/>
      <c r="C692" s="35"/>
      <c r="D692" s="35"/>
      <c r="E692" s="35"/>
      <c r="F692" s="35"/>
      <c r="G692" s="35"/>
      <c r="H692" s="35"/>
      <c r="I692" s="35"/>
      <c r="J692" s="35"/>
      <c r="K692" s="36"/>
      <c r="L692" s="32" t="str">
        <f aca="false">IF(B692="","",IFERROR(1/(1/SUMPRODUCT(MAX((Seguimientos!$B$5:$B$1004=B692)*Seguimientos!$A$5:$A$1004))),""))</f>
        <v/>
      </c>
      <c r="M692" s="33" t="str">
        <f aca="false">IF(B692="","",COUNTIF(Oportunidades!$B$5:$B$1004,B692))</f>
        <v/>
      </c>
      <c r="N692" s="34" t="str">
        <f aca="false">IF(B692="","",SUMIFS(Oportunidades!$E$5:$E$1004,Oportunidades!$B$5:$B$1004,B692,Oportunidades!$D$5:$D$1004,"5. Ganada"))</f>
        <v/>
      </c>
      <c r="O692" s="35"/>
    </row>
    <row r="693" customFormat="false" ht="15" hidden="false" customHeight="false" outlineLevel="0" collapsed="false">
      <c r="A693" s="29" t="str">
        <f aca="false">IF(B693="","","C-"&amp;TEXT(ROW()-4,"000"))</f>
        <v/>
      </c>
      <c r="B693" s="35"/>
      <c r="C693" s="35"/>
      <c r="D693" s="35"/>
      <c r="E693" s="35"/>
      <c r="F693" s="35"/>
      <c r="G693" s="35"/>
      <c r="H693" s="35"/>
      <c r="I693" s="35"/>
      <c r="J693" s="35"/>
      <c r="K693" s="36"/>
      <c r="L693" s="32" t="str">
        <f aca="false">IF(B693="","",IFERROR(1/(1/SUMPRODUCT(MAX((Seguimientos!$B$5:$B$1004=B693)*Seguimientos!$A$5:$A$1004))),""))</f>
        <v/>
      </c>
      <c r="M693" s="33" t="str">
        <f aca="false">IF(B693="","",COUNTIF(Oportunidades!$B$5:$B$1004,B693))</f>
        <v/>
      </c>
      <c r="N693" s="34" t="str">
        <f aca="false">IF(B693="","",SUMIFS(Oportunidades!$E$5:$E$1004,Oportunidades!$B$5:$B$1004,B693,Oportunidades!$D$5:$D$1004,"5. Ganada"))</f>
        <v/>
      </c>
      <c r="O693" s="35"/>
    </row>
    <row r="694" customFormat="false" ht="15" hidden="false" customHeight="false" outlineLevel="0" collapsed="false">
      <c r="A694" s="29" t="str">
        <f aca="false">IF(B694="","","C-"&amp;TEXT(ROW()-4,"000"))</f>
        <v/>
      </c>
      <c r="B694" s="35"/>
      <c r="C694" s="35"/>
      <c r="D694" s="35"/>
      <c r="E694" s="35"/>
      <c r="F694" s="35"/>
      <c r="G694" s="35"/>
      <c r="H694" s="35"/>
      <c r="I694" s="35"/>
      <c r="J694" s="35"/>
      <c r="K694" s="36"/>
      <c r="L694" s="32" t="str">
        <f aca="false">IF(B694="","",IFERROR(1/(1/SUMPRODUCT(MAX((Seguimientos!$B$5:$B$1004=B694)*Seguimientos!$A$5:$A$1004))),""))</f>
        <v/>
      </c>
      <c r="M694" s="33" t="str">
        <f aca="false">IF(B694="","",COUNTIF(Oportunidades!$B$5:$B$1004,B694))</f>
        <v/>
      </c>
      <c r="N694" s="34" t="str">
        <f aca="false">IF(B694="","",SUMIFS(Oportunidades!$E$5:$E$1004,Oportunidades!$B$5:$B$1004,B694,Oportunidades!$D$5:$D$1004,"5. Ganada"))</f>
        <v/>
      </c>
      <c r="O694" s="35"/>
    </row>
    <row r="695" customFormat="false" ht="15" hidden="false" customHeight="false" outlineLevel="0" collapsed="false">
      <c r="A695" s="29" t="str">
        <f aca="false">IF(B695="","","C-"&amp;TEXT(ROW()-4,"000"))</f>
        <v/>
      </c>
      <c r="B695" s="35"/>
      <c r="C695" s="35"/>
      <c r="D695" s="35"/>
      <c r="E695" s="35"/>
      <c r="F695" s="35"/>
      <c r="G695" s="35"/>
      <c r="H695" s="35"/>
      <c r="I695" s="35"/>
      <c r="J695" s="35"/>
      <c r="K695" s="36"/>
      <c r="L695" s="32" t="str">
        <f aca="false">IF(B695="","",IFERROR(1/(1/SUMPRODUCT(MAX((Seguimientos!$B$5:$B$1004=B695)*Seguimientos!$A$5:$A$1004))),""))</f>
        <v/>
      </c>
      <c r="M695" s="33" t="str">
        <f aca="false">IF(B695="","",COUNTIF(Oportunidades!$B$5:$B$1004,B695))</f>
        <v/>
      </c>
      <c r="N695" s="34" t="str">
        <f aca="false">IF(B695="","",SUMIFS(Oportunidades!$E$5:$E$1004,Oportunidades!$B$5:$B$1004,B695,Oportunidades!$D$5:$D$1004,"5. Ganada"))</f>
        <v/>
      </c>
      <c r="O695" s="35"/>
    </row>
    <row r="696" customFormat="false" ht="15" hidden="false" customHeight="false" outlineLevel="0" collapsed="false">
      <c r="A696" s="29" t="str">
        <f aca="false">IF(B696="","","C-"&amp;TEXT(ROW()-4,"000"))</f>
        <v/>
      </c>
      <c r="B696" s="35"/>
      <c r="C696" s="35"/>
      <c r="D696" s="35"/>
      <c r="E696" s="35"/>
      <c r="F696" s="35"/>
      <c r="G696" s="35"/>
      <c r="H696" s="35"/>
      <c r="I696" s="35"/>
      <c r="J696" s="35"/>
      <c r="K696" s="36"/>
      <c r="L696" s="32" t="str">
        <f aca="false">IF(B696="","",IFERROR(1/(1/SUMPRODUCT(MAX((Seguimientos!$B$5:$B$1004=B696)*Seguimientos!$A$5:$A$1004))),""))</f>
        <v/>
      </c>
      <c r="M696" s="33" t="str">
        <f aca="false">IF(B696="","",COUNTIF(Oportunidades!$B$5:$B$1004,B696))</f>
        <v/>
      </c>
      <c r="N696" s="34" t="str">
        <f aca="false">IF(B696="","",SUMIFS(Oportunidades!$E$5:$E$1004,Oportunidades!$B$5:$B$1004,B696,Oportunidades!$D$5:$D$1004,"5. Ganada"))</f>
        <v/>
      </c>
      <c r="O696" s="35"/>
    </row>
    <row r="697" customFormat="false" ht="15" hidden="false" customHeight="false" outlineLevel="0" collapsed="false">
      <c r="A697" s="29" t="str">
        <f aca="false">IF(B697="","","C-"&amp;TEXT(ROW()-4,"000"))</f>
        <v/>
      </c>
      <c r="B697" s="35"/>
      <c r="C697" s="35"/>
      <c r="D697" s="35"/>
      <c r="E697" s="35"/>
      <c r="F697" s="35"/>
      <c r="G697" s="35"/>
      <c r="H697" s="35"/>
      <c r="I697" s="35"/>
      <c r="J697" s="35"/>
      <c r="K697" s="36"/>
      <c r="L697" s="32" t="str">
        <f aca="false">IF(B697="","",IFERROR(1/(1/SUMPRODUCT(MAX((Seguimientos!$B$5:$B$1004=B697)*Seguimientos!$A$5:$A$1004))),""))</f>
        <v/>
      </c>
      <c r="M697" s="33" t="str">
        <f aca="false">IF(B697="","",COUNTIF(Oportunidades!$B$5:$B$1004,B697))</f>
        <v/>
      </c>
      <c r="N697" s="34" t="str">
        <f aca="false">IF(B697="","",SUMIFS(Oportunidades!$E$5:$E$1004,Oportunidades!$B$5:$B$1004,B697,Oportunidades!$D$5:$D$1004,"5. Ganada"))</f>
        <v/>
      </c>
      <c r="O697" s="35"/>
    </row>
    <row r="698" customFormat="false" ht="15" hidden="false" customHeight="false" outlineLevel="0" collapsed="false">
      <c r="A698" s="29" t="str">
        <f aca="false">IF(B698="","","C-"&amp;TEXT(ROW()-4,"000"))</f>
        <v/>
      </c>
      <c r="B698" s="35"/>
      <c r="C698" s="35"/>
      <c r="D698" s="35"/>
      <c r="E698" s="35"/>
      <c r="F698" s="35"/>
      <c r="G698" s="35"/>
      <c r="H698" s="35"/>
      <c r="I698" s="35"/>
      <c r="J698" s="35"/>
      <c r="K698" s="36"/>
      <c r="L698" s="32" t="str">
        <f aca="false">IF(B698="","",IFERROR(1/(1/SUMPRODUCT(MAX((Seguimientos!$B$5:$B$1004=B698)*Seguimientos!$A$5:$A$1004))),""))</f>
        <v/>
      </c>
      <c r="M698" s="33" t="str">
        <f aca="false">IF(B698="","",COUNTIF(Oportunidades!$B$5:$B$1004,B698))</f>
        <v/>
      </c>
      <c r="N698" s="34" t="str">
        <f aca="false">IF(B698="","",SUMIFS(Oportunidades!$E$5:$E$1004,Oportunidades!$B$5:$B$1004,B698,Oportunidades!$D$5:$D$1004,"5. Ganada"))</f>
        <v/>
      </c>
      <c r="O698" s="35"/>
    </row>
    <row r="699" customFormat="false" ht="15" hidden="false" customHeight="false" outlineLevel="0" collapsed="false">
      <c r="A699" s="29" t="str">
        <f aca="false">IF(B699="","","C-"&amp;TEXT(ROW()-4,"000"))</f>
        <v/>
      </c>
      <c r="B699" s="35"/>
      <c r="C699" s="35"/>
      <c r="D699" s="35"/>
      <c r="E699" s="35"/>
      <c r="F699" s="35"/>
      <c r="G699" s="35"/>
      <c r="H699" s="35"/>
      <c r="I699" s="35"/>
      <c r="J699" s="35"/>
      <c r="K699" s="36"/>
      <c r="L699" s="32" t="str">
        <f aca="false">IF(B699="","",IFERROR(1/(1/SUMPRODUCT(MAX((Seguimientos!$B$5:$B$1004=B699)*Seguimientos!$A$5:$A$1004))),""))</f>
        <v/>
      </c>
      <c r="M699" s="33" t="str">
        <f aca="false">IF(B699="","",COUNTIF(Oportunidades!$B$5:$B$1004,B699))</f>
        <v/>
      </c>
      <c r="N699" s="34" t="str">
        <f aca="false">IF(B699="","",SUMIFS(Oportunidades!$E$5:$E$1004,Oportunidades!$B$5:$B$1004,B699,Oportunidades!$D$5:$D$1004,"5. Ganada"))</f>
        <v/>
      </c>
      <c r="O699" s="35"/>
    </row>
    <row r="700" customFormat="false" ht="15" hidden="false" customHeight="false" outlineLevel="0" collapsed="false">
      <c r="A700" s="29" t="str">
        <f aca="false">IF(B700="","","C-"&amp;TEXT(ROW()-4,"000"))</f>
        <v/>
      </c>
      <c r="B700" s="35"/>
      <c r="C700" s="35"/>
      <c r="D700" s="35"/>
      <c r="E700" s="35"/>
      <c r="F700" s="35"/>
      <c r="G700" s="35"/>
      <c r="H700" s="35"/>
      <c r="I700" s="35"/>
      <c r="J700" s="35"/>
      <c r="K700" s="36"/>
      <c r="L700" s="32" t="str">
        <f aca="false">IF(B700="","",IFERROR(1/(1/SUMPRODUCT(MAX((Seguimientos!$B$5:$B$1004=B700)*Seguimientos!$A$5:$A$1004))),""))</f>
        <v/>
      </c>
      <c r="M700" s="33" t="str">
        <f aca="false">IF(B700="","",COUNTIF(Oportunidades!$B$5:$B$1004,B700))</f>
        <v/>
      </c>
      <c r="N700" s="34" t="str">
        <f aca="false">IF(B700="","",SUMIFS(Oportunidades!$E$5:$E$1004,Oportunidades!$B$5:$B$1004,B700,Oportunidades!$D$5:$D$1004,"5. Ganada"))</f>
        <v/>
      </c>
      <c r="O700" s="35"/>
    </row>
    <row r="701" customFormat="false" ht="15" hidden="false" customHeight="false" outlineLevel="0" collapsed="false">
      <c r="A701" s="29" t="str">
        <f aca="false">IF(B701="","","C-"&amp;TEXT(ROW()-4,"000"))</f>
        <v/>
      </c>
      <c r="B701" s="35"/>
      <c r="C701" s="35"/>
      <c r="D701" s="35"/>
      <c r="E701" s="35"/>
      <c r="F701" s="35"/>
      <c r="G701" s="35"/>
      <c r="H701" s="35"/>
      <c r="I701" s="35"/>
      <c r="J701" s="35"/>
      <c r="K701" s="36"/>
      <c r="L701" s="32" t="str">
        <f aca="false">IF(B701="","",IFERROR(1/(1/SUMPRODUCT(MAX((Seguimientos!$B$5:$B$1004=B701)*Seguimientos!$A$5:$A$1004))),""))</f>
        <v/>
      </c>
      <c r="M701" s="33" t="str">
        <f aca="false">IF(B701="","",COUNTIF(Oportunidades!$B$5:$B$1004,B701))</f>
        <v/>
      </c>
      <c r="N701" s="34" t="str">
        <f aca="false">IF(B701="","",SUMIFS(Oportunidades!$E$5:$E$1004,Oportunidades!$B$5:$B$1004,B701,Oportunidades!$D$5:$D$1004,"5. Ganada"))</f>
        <v/>
      </c>
      <c r="O701" s="35"/>
    </row>
    <row r="702" customFormat="false" ht="15" hidden="false" customHeight="false" outlineLevel="0" collapsed="false">
      <c r="A702" s="29" t="str">
        <f aca="false">IF(B702="","","C-"&amp;TEXT(ROW()-4,"000"))</f>
        <v/>
      </c>
      <c r="B702" s="35"/>
      <c r="C702" s="35"/>
      <c r="D702" s="35"/>
      <c r="E702" s="35"/>
      <c r="F702" s="35"/>
      <c r="G702" s="35"/>
      <c r="H702" s="35"/>
      <c r="I702" s="35"/>
      <c r="J702" s="35"/>
      <c r="K702" s="36"/>
      <c r="L702" s="32" t="str">
        <f aca="false">IF(B702="","",IFERROR(1/(1/SUMPRODUCT(MAX((Seguimientos!$B$5:$B$1004=B702)*Seguimientos!$A$5:$A$1004))),""))</f>
        <v/>
      </c>
      <c r="M702" s="33" t="str">
        <f aca="false">IF(B702="","",COUNTIF(Oportunidades!$B$5:$B$1004,B702))</f>
        <v/>
      </c>
      <c r="N702" s="34" t="str">
        <f aca="false">IF(B702="","",SUMIFS(Oportunidades!$E$5:$E$1004,Oportunidades!$B$5:$B$1004,B702,Oportunidades!$D$5:$D$1004,"5. Ganada"))</f>
        <v/>
      </c>
      <c r="O702" s="35"/>
    </row>
    <row r="703" customFormat="false" ht="15" hidden="false" customHeight="false" outlineLevel="0" collapsed="false">
      <c r="A703" s="29" t="str">
        <f aca="false">IF(B703="","","C-"&amp;TEXT(ROW()-4,"000"))</f>
        <v/>
      </c>
      <c r="B703" s="35"/>
      <c r="C703" s="35"/>
      <c r="D703" s="35"/>
      <c r="E703" s="35"/>
      <c r="F703" s="35"/>
      <c r="G703" s="35"/>
      <c r="H703" s="35"/>
      <c r="I703" s="35"/>
      <c r="J703" s="35"/>
      <c r="K703" s="36"/>
      <c r="L703" s="32" t="str">
        <f aca="false">IF(B703="","",IFERROR(1/(1/SUMPRODUCT(MAX((Seguimientos!$B$5:$B$1004=B703)*Seguimientos!$A$5:$A$1004))),""))</f>
        <v/>
      </c>
      <c r="M703" s="33" t="str">
        <f aca="false">IF(B703="","",COUNTIF(Oportunidades!$B$5:$B$1004,B703))</f>
        <v/>
      </c>
      <c r="N703" s="34" t="str">
        <f aca="false">IF(B703="","",SUMIFS(Oportunidades!$E$5:$E$1004,Oportunidades!$B$5:$B$1004,B703,Oportunidades!$D$5:$D$1004,"5. Ganada"))</f>
        <v/>
      </c>
      <c r="O703" s="35"/>
    </row>
    <row r="704" customFormat="false" ht="15" hidden="false" customHeight="false" outlineLevel="0" collapsed="false">
      <c r="A704" s="29" t="str">
        <f aca="false">IF(B704="","","C-"&amp;TEXT(ROW()-4,"000"))</f>
        <v/>
      </c>
      <c r="B704" s="35"/>
      <c r="C704" s="35"/>
      <c r="D704" s="35"/>
      <c r="E704" s="35"/>
      <c r="F704" s="35"/>
      <c r="G704" s="35"/>
      <c r="H704" s="35"/>
      <c r="I704" s="35"/>
      <c r="J704" s="35"/>
      <c r="K704" s="36"/>
      <c r="L704" s="32" t="str">
        <f aca="false">IF(B704="","",IFERROR(1/(1/SUMPRODUCT(MAX((Seguimientos!$B$5:$B$1004=B704)*Seguimientos!$A$5:$A$1004))),""))</f>
        <v/>
      </c>
      <c r="M704" s="33" t="str">
        <f aca="false">IF(B704="","",COUNTIF(Oportunidades!$B$5:$B$1004,B704))</f>
        <v/>
      </c>
      <c r="N704" s="34" t="str">
        <f aca="false">IF(B704="","",SUMIFS(Oportunidades!$E$5:$E$1004,Oportunidades!$B$5:$B$1004,B704,Oportunidades!$D$5:$D$1004,"5. Ganada"))</f>
        <v/>
      </c>
      <c r="O704" s="35"/>
    </row>
    <row r="705" customFormat="false" ht="15" hidden="false" customHeight="false" outlineLevel="0" collapsed="false">
      <c r="A705" s="29" t="str">
        <f aca="false">IF(B705="","","C-"&amp;TEXT(ROW()-4,"000"))</f>
        <v/>
      </c>
      <c r="B705" s="35"/>
      <c r="C705" s="35"/>
      <c r="D705" s="35"/>
      <c r="E705" s="35"/>
      <c r="F705" s="35"/>
      <c r="G705" s="35"/>
      <c r="H705" s="35"/>
      <c r="I705" s="35"/>
      <c r="J705" s="35"/>
      <c r="K705" s="36"/>
      <c r="L705" s="32" t="str">
        <f aca="false">IF(B705="","",IFERROR(1/(1/SUMPRODUCT(MAX((Seguimientos!$B$5:$B$1004=B705)*Seguimientos!$A$5:$A$1004))),""))</f>
        <v/>
      </c>
      <c r="M705" s="33" t="str">
        <f aca="false">IF(B705="","",COUNTIF(Oportunidades!$B$5:$B$1004,B705))</f>
        <v/>
      </c>
      <c r="N705" s="34" t="str">
        <f aca="false">IF(B705="","",SUMIFS(Oportunidades!$E$5:$E$1004,Oportunidades!$B$5:$B$1004,B705,Oportunidades!$D$5:$D$1004,"5. Ganada"))</f>
        <v/>
      </c>
      <c r="O705" s="35"/>
    </row>
    <row r="706" customFormat="false" ht="15" hidden="false" customHeight="false" outlineLevel="0" collapsed="false">
      <c r="A706" s="29" t="str">
        <f aca="false">IF(B706="","","C-"&amp;TEXT(ROW()-4,"000"))</f>
        <v/>
      </c>
      <c r="B706" s="35"/>
      <c r="C706" s="35"/>
      <c r="D706" s="35"/>
      <c r="E706" s="35"/>
      <c r="F706" s="35"/>
      <c r="G706" s="35"/>
      <c r="H706" s="35"/>
      <c r="I706" s="35"/>
      <c r="J706" s="35"/>
      <c r="K706" s="36"/>
      <c r="L706" s="32" t="str">
        <f aca="false">IF(B706="","",IFERROR(1/(1/SUMPRODUCT(MAX((Seguimientos!$B$5:$B$1004=B706)*Seguimientos!$A$5:$A$1004))),""))</f>
        <v/>
      </c>
      <c r="M706" s="33" t="str">
        <f aca="false">IF(B706="","",COUNTIF(Oportunidades!$B$5:$B$1004,B706))</f>
        <v/>
      </c>
      <c r="N706" s="34" t="str">
        <f aca="false">IF(B706="","",SUMIFS(Oportunidades!$E$5:$E$1004,Oportunidades!$B$5:$B$1004,B706,Oportunidades!$D$5:$D$1004,"5. Ganada"))</f>
        <v/>
      </c>
      <c r="O706" s="35"/>
    </row>
    <row r="707" customFormat="false" ht="15" hidden="false" customHeight="false" outlineLevel="0" collapsed="false">
      <c r="A707" s="29" t="str">
        <f aca="false">IF(B707="","","C-"&amp;TEXT(ROW()-4,"000"))</f>
        <v/>
      </c>
      <c r="B707" s="35"/>
      <c r="C707" s="35"/>
      <c r="D707" s="35"/>
      <c r="E707" s="35"/>
      <c r="F707" s="35"/>
      <c r="G707" s="35"/>
      <c r="H707" s="35"/>
      <c r="I707" s="35"/>
      <c r="J707" s="35"/>
      <c r="K707" s="36"/>
      <c r="L707" s="32" t="str">
        <f aca="false">IF(B707="","",IFERROR(1/(1/SUMPRODUCT(MAX((Seguimientos!$B$5:$B$1004=B707)*Seguimientos!$A$5:$A$1004))),""))</f>
        <v/>
      </c>
      <c r="M707" s="33" t="str">
        <f aca="false">IF(B707="","",COUNTIF(Oportunidades!$B$5:$B$1004,B707))</f>
        <v/>
      </c>
      <c r="N707" s="34" t="str">
        <f aca="false">IF(B707="","",SUMIFS(Oportunidades!$E$5:$E$1004,Oportunidades!$B$5:$B$1004,B707,Oportunidades!$D$5:$D$1004,"5. Ganada"))</f>
        <v/>
      </c>
      <c r="O707" s="35"/>
    </row>
    <row r="708" customFormat="false" ht="15" hidden="false" customHeight="false" outlineLevel="0" collapsed="false">
      <c r="A708" s="29" t="str">
        <f aca="false">IF(B708="","","C-"&amp;TEXT(ROW()-4,"000"))</f>
        <v/>
      </c>
      <c r="B708" s="35"/>
      <c r="C708" s="35"/>
      <c r="D708" s="35"/>
      <c r="E708" s="35"/>
      <c r="F708" s="35"/>
      <c r="G708" s="35"/>
      <c r="H708" s="35"/>
      <c r="I708" s="35"/>
      <c r="J708" s="35"/>
      <c r="K708" s="36"/>
      <c r="L708" s="32" t="str">
        <f aca="false">IF(B708="","",IFERROR(1/(1/SUMPRODUCT(MAX((Seguimientos!$B$5:$B$1004=B708)*Seguimientos!$A$5:$A$1004))),""))</f>
        <v/>
      </c>
      <c r="M708" s="33" t="str">
        <f aca="false">IF(B708="","",COUNTIF(Oportunidades!$B$5:$B$1004,B708))</f>
        <v/>
      </c>
      <c r="N708" s="34" t="str">
        <f aca="false">IF(B708="","",SUMIFS(Oportunidades!$E$5:$E$1004,Oportunidades!$B$5:$B$1004,B708,Oportunidades!$D$5:$D$1004,"5. Ganada"))</f>
        <v/>
      </c>
      <c r="O708" s="35"/>
    </row>
    <row r="709" customFormat="false" ht="15" hidden="false" customHeight="false" outlineLevel="0" collapsed="false">
      <c r="A709" s="29" t="str">
        <f aca="false">IF(B709="","","C-"&amp;TEXT(ROW()-4,"000"))</f>
        <v/>
      </c>
      <c r="B709" s="35"/>
      <c r="C709" s="35"/>
      <c r="D709" s="35"/>
      <c r="E709" s="35"/>
      <c r="F709" s="35"/>
      <c r="G709" s="35"/>
      <c r="H709" s="35"/>
      <c r="I709" s="35"/>
      <c r="J709" s="35"/>
      <c r="K709" s="36"/>
      <c r="L709" s="32" t="str">
        <f aca="false">IF(B709="","",IFERROR(1/(1/SUMPRODUCT(MAX((Seguimientos!$B$5:$B$1004=B709)*Seguimientos!$A$5:$A$1004))),""))</f>
        <v/>
      </c>
      <c r="M709" s="33" t="str">
        <f aca="false">IF(B709="","",COUNTIF(Oportunidades!$B$5:$B$1004,B709))</f>
        <v/>
      </c>
      <c r="N709" s="34" t="str">
        <f aca="false">IF(B709="","",SUMIFS(Oportunidades!$E$5:$E$1004,Oportunidades!$B$5:$B$1004,B709,Oportunidades!$D$5:$D$1004,"5. Ganada"))</f>
        <v/>
      </c>
      <c r="O709" s="35"/>
    </row>
    <row r="710" customFormat="false" ht="15" hidden="false" customHeight="false" outlineLevel="0" collapsed="false">
      <c r="A710" s="29" t="str">
        <f aca="false">IF(B710="","","C-"&amp;TEXT(ROW()-4,"000"))</f>
        <v/>
      </c>
      <c r="B710" s="35"/>
      <c r="C710" s="35"/>
      <c r="D710" s="35"/>
      <c r="E710" s="35"/>
      <c r="F710" s="35"/>
      <c r="G710" s="35"/>
      <c r="H710" s="35"/>
      <c r="I710" s="35"/>
      <c r="J710" s="35"/>
      <c r="K710" s="36"/>
      <c r="L710" s="32" t="str">
        <f aca="false">IF(B710="","",IFERROR(1/(1/SUMPRODUCT(MAX((Seguimientos!$B$5:$B$1004=B710)*Seguimientos!$A$5:$A$1004))),""))</f>
        <v/>
      </c>
      <c r="M710" s="33" t="str">
        <f aca="false">IF(B710="","",COUNTIF(Oportunidades!$B$5:$B$1004,B710))</f>
        <v/>
      </c>
      <c r="N710" s="34" t="str">
        <f aca="false">IF(B710="","",SUMIFS(Oportunidades!$E$5:$E$1004,Oportunidades!$B$5:$B$1004,B710,Oportunidades!$D$5:$D$1004,"5. Ganada"))</f>
        <v/>
      </c>
      <c r="O710" s="35"/>
    </row>
    <row r="711" customFormat="false" ht="15" hidden="false" customHeight="false" outlineLevel="0" collapsed="false">
      <c r="A711" s="29" t="str">
        <f aca="false">IF(B711="","","C-"&amp;TEXT(ROW()-4,"000"))</f>
        <v/>
      </c>
      <c r="B711" s="35"/>
      <c r="C711" s="35"/>
      <c r="D711" s="35"/>
      <c r="E711" s="35"/>
      <c r="F711" s="35"/>
      <c r="G711" s="35"/>
      <c r="H711" s="35"/>
      <c r="I711" s="35"/>
      <c r="J711" s="35"/>
      <c r="K711" s="36"/>
      <c r="L711" s="32" t="str">
        <f aca="false">IF(B711="","",IFERROR(1/(1/SUMPRODUCT(MAX((Seguimientos!$B$5:$B$1004=B711)*Seguimientos!$A$5:$A$1004))),""))</f>
        <v/>
      </c>
      <c r="M711" s="33" t="str">
        <f aca="false">IF(B711="","",COUNTIF(Oportunidades!$B$5:$B$1004,B711))</f>
        <v/>
      </c>
      <c r="N711" s="34" t="str">
        <f aca="false">IF(B711="","",SUMIFS(Oportunidades!$E$5:$E$1004,Oportunidades!$B$5:$B$1004,B711,Oportunidades!$D$5:$D$1004,"5. Ganada"))</f>
        <v/>
      </c>
      <c r="O711" s="35"/>
    </row>
    <row r="712" customFormat="false" ht="15" hidden="false" customHeight="false" outlineLevel="0" collapsed="false">
      <c r="A712" s="29" t="str">
        <f aca="false">IF(B712="","","C-"&amp;TEXT(ROW()-4,"000"))</f>
        <v/>
      </c>
      <c r="B712" s="35"/>
      <c r="C712" s="35"/>
      <c r="D712" s="35"/>
      <c r="E712" s="35"/>
      <c r="F712" s="35"/>
      <c r="G712" s="35"/>
      <c r="H712" s="35"/>
      <c r="I712" s="35"/>
      <c r="J712" s="35"/>
      <c r="K712" s="36"/>
      <c r="L712" s="32" t="str">
        <f aca="false">IF(B712="","",IFERROR(1/(1/SUMPRODUCT(MAX((Seguimientos!$B$5:$B$1004=B712)*Seguimientos!$A$5:$A$1004))),""))</f>
        <v/>
      </c>
      <c r="M712" s="33" t="str">
        <f aca="false">IF(B712="","",COUNTIF(Oportunidades!$B$5:$B$1004,B712))</f>
        <v/>
      </c>
      <c r="N712" s="34" t="str">
        <f aca="false">IF(B712="","",SUMIFS(Oportunidades!$E$5:$E$1004,Oportunidades!$B$5:$B$1004,B712,Oportunidades!$D$5:$D$1004,"5. Ganada"))</f>
        <v/>
      </c>
      <c r="O712" s="35"/>
    </row>
    <row r="713" customFormat="false" ht="15" hidden="false" customHeight="false" outlineLevel="0" collapsed="false">
      <c r="A713" s="29" t="str">
        <f aca="false">IF(B713="","","C-"&amp;TEXT(ROW()-4,"000"))</f>
        <v/>
      </c>
      <c r="B713" s="35"/>
      <c r="C713" s="35"/>
      <c r="D713" s="35"/>
      <c r="E713" s="35"/>
      <c r="F713" s="35"/>
      <c r="G713" s="35"/>
      <c r="H713" s="35"/>
      <c r="I713" s="35"/>
      <c r="J713" s="35"/>
      <c r="K713" s="36"/>
      <c r="L713" s="32" t="str">
        <f aca="false">IF(B713="","",IFERROR(1/(1/SUMPRODUCT(MAX((Seguimientos!$B$5:$B$1004=B713)*Seguimientos!$A$5:$A$1004))),""))</f>
        <v/>
      </c>
      <c r="M713" s="33" t="str">
        <f aca="false">IF(B713="","",COUNTIF(Oportunidades!$B$5:$B$1004,B713))</f>
        <v/>
      </c>
      <c r="N713" s="34" t="str">
        <f aca="false">IF(B713="","",SUMIFS(Oportunidades!$E$5:$E$1004,Oportunidades!$B$5:$B$1004,B713,Oportunidades!$D$5:$D$1004,"5. Ganada"))</f>
        <v/>
      </c>
      <c r="O713" s="35"/>
    </row>
    <row r="714" customFormat="false" ht="15" hidden="false" customHeight="false" outlineLevel="0" collapsed="false">
      <c r="A714" s="29" t="str">
        <f aca="false">IF(B714="","","C-"&amp;TEXT(ROW()-4,"000"))</f>
        <v/>
      </c>
      <c r="B714" s="35"/>
      <c r="C714" s="35"/>
      <c r="D714" s="35"/>
      <c r="E714" s="35"/>
      <c r="F714" s="35"/>
      <c r="G714" s="35"/>
      <c r="H714" s="35"/>
      <c r="I714" s="35"/>
      <c r="J714" s="35"/>
      <c r="K714" s="36"/>
      <c r="L714" s="32" t="str">
        <f aca="false">IF(B714="","",IFERROR(1/(1/SUMPRODUCT(MAX((Seguimientos!$B$5:$B$1004=B714)*Seguimientos!$A$5:$A$1004))),""))</f>
        <v/>
      </c>
      <c r="M714" s="33" t="str">
        <f aca="false">IF(B714="","",COUNTIF(Oportunidades!$B$5:$B$1004,B714))</f>
        <v/>
      </c>
      <c r="N714" s="34" t="str">
        <f aca="false">IF(B714="","",SUMIFS(Oportunidades!$E$5:$E$1004,Oportunidades!$B$5:$B$1004,B714,Oportunidades!$D$5:$D$1004,"5. Ganada"))</f>
        <v/>
      </c>
      <c r="O714" s="35"/>
    </row>
    <row r="715" customFormat="false" ht="15" hidden="false" customHeight="false" outlineLevel="0" collapsed="false">
      <c r="A715" s="29" t="str">
        <f aca="false">IF(B715="","","C-"&amp;TEXT(ROW()-4,"000"))</f>
        <v/>
      </c>
      <c r="B715" s="35"/>
      <c r="C715" s="35"/>
      <c r="D715" s="35"/>
      <c r="E715" s="35"/>
      <c r="F715" s="35"/>
      <c r="G715" s="35"/>
      <c r="H715" s="35"/>
      <c r="I715" s="35"/>
      <c r="J715" s="35"/>
      <c r="K715" s="36"/>
      <c r="L715" s="32" t="str">
        <f aca="false">IF(B715="","",IFERROR(1/(1/SUMPRODUCT(MAX((Seguimientos!$B$5:$B$1004=B715)*Seguimientos!$A$5:$A$1004))),""))</f>
        <v/>
      </c>
      <c r="M715" s="33" t="str">
        <f aca="false">IF(B715="","",COUNTIF(Oportunidades!$B$5:$B$1004,B715))</f>
        <v/>
      </c>
      <c r="N715" s="34" t="str">
        <f aca="false">IF(B715="","",SUMIFS(Oportunidades!$E$5:$E$1004,Oportunidades!$B$5:$B$1004,B715,Oportunidades!$D$5:$D$1004,"5. Ganada"))</f>
        <v/>
      </c>
      <c r="O715" s="35"/>
    </row>
    <row r="716" customFormat="false" ht="15" hidden="false" customHeight="false" outlineLevel="0" collapsed="false">
      <c r="A716" s="29" t="str">
        <f aca="false">IF(B716="","","C-"&amp;TEXT(ROW()-4,"000"))</f>
        <v/>
      </c>
      <c r="B716" s="35"/>
      <c r="C716" s="35"/>
      <c r="D716" s="35"/>
      <c r="E716" s="35"/>
      <c r="F716" s="35"/>
      <c r="G716" s="35"/>
      <c r="H716" s="35"/>
      <c r="I716" s="35"/>
      <c r="J716" s="35"/>
      <c r="K716" s="36"/>
      <c r="L716" s="32" t="str">
        <f aca="false">IF(B716="","",IFERROR(1/(1/SUMPRODUCT(MAX((Seguimientos!$B$5:$B$1004=B716)*Seguimientos!$A$5:$A$1004))),""))</f>
        <v/>
      </c>
      <c r="M716" s="33" t="str">
        <f aca="false">IF(B716="","",COUNTIF(Oportunidades!$B$5:$B$1004,B716))</f>
        <v/>
      </c>
      <c r="N716" s="34" t="str">
        <f aca="false">IF(B716="","",SUMIFS(Oportunidades!$E$5:$E$1004,Oportunidades!$B$5:$B$1004,B716,Oportunidades!$D$5:$D$1004,"5. Ganada"))</f>
        <v/>
      </c>
      <c r="O716" s="35"/>
    </row>
    <row r="717" customFormat="false" ht="15" hidden="false" customHeight="false" outlineLevel="0" collapsed="false">
      <c r="A717" s="29" t="str">
        <f aca="false">IF(B717="","","C-"&amp;TEXT(ROW()-4,"000"))</f>
        <v/>
      </c>
      <c r="B717" s="35"/>
      <c r="C717" s="35"/>
      <c r="D717" s="35"/>
      <c r="E717" s="35"/>
      <c r="F717" s="35"/>
      <c r="G717" s="35"/>
      <c r="H717" s="35"/>
      <c r="I717" s="35"/>
      <c r="J717" s="35"/>
      <c r="K717" s="36"/>
      <c r="L717" s="32" t="str">
        <f aca="false">IF(B717="","",IFERROR(1/(1/SUMPRODUCT(MAX((Seguimientos!$B$5:$B$1004=B717)*Seguimientos!$A$5:$A$1004))),""))</f>
        <v/>
      </c>
      <c r="M717" s="33" t="str">
        <f aca="false">IF(B717="","",COUNTIF(Oportunidades!$B$5:$B$1004,B717))</f>
        <v/>
      </c>
      <c r="N717" s="34" t="str">
        <f aca="false">IF(B717="","",SUMIFS(Oportunidades!$E$5:$E$1004,Oportunidades!$B$5:$B$1004,B717,Oportunidades!$D$5:$D$1004,"5. Ganada"))</f>
        <v/>
      </c>
      <c r="O717" s="35"/>
    </row>
    <row r="718" customFormat="false" ht="15" hidden="false" customHeight="false" outlineLevel="0" collapsed="false">
      <c r="A718" s="29" t="str">
        <f aca="false">IF(B718="","","C-"&amp;TEXT(ROW()-4,"000"))</f>
        <v/>
      </c>
      <c r="B718" s="35"/>
      <c r="C718" s="35"/>
      <c r="D718" s="35"/>
      <c r="E718" s="35"/>
      <c r="F718" s="35"/>
      <c r="G718" s="35"/>
      <c r="H718" s="35"/>
      <c r="I718" s="35"/>
      <c r="J718" s="35"/>
      <c r="K718" s="36"/>
      <c r="L718" s="32" t="str">
        <f aca="false">IF(B718="","",IFERROR(1/(1/SUMPRODUCT(MAX((Seguimientos!$B$5:$B$1004=B718)*Seguimientos!$A$5:$A$1004))),""))</f>
        <v/>
      </c>
      <c r="M718" s="33" t="str">
        <f aca="false">IF(B718="","",COUNTIF(Oportunidades!$B$5:$B$1004,B718))</f>
        <v/>
      </c>
      <c r="N718" s="34" t="str">
        <f aca="false">IF(B718="","",SUMIFS(Oportunidades!$E$5:$E$1004,Oportunidades!$B$5:$B$1004,B718,Oportunidades!$D$5:$D$1004,"5. Ganada"))</f>
        <v/>
      </c>
      <c r="O718" s="35"/>
    </row>
    <row r="719" customFormat="false" ht="15" hidden="false" customHeight="false" outlineLevel="0" collapsed="false">
      <c r="A719" s="29" t="str">
        <f aca="false">IF(B719="","","C-"&amp;TEXT(ROW()-4,"000"))</f>
        <v/>
      </c>
      <c r="B719" s="35"/>
      <c r="C719" s="35"/>
      <c r="D719" s="35"/>
      <c r="E719" s="35"/>
      <c r="F719" s="35"/>
      <c r="G719" s="35"/>
      <c r="H719" s="35"/>
      <c r="I719" s="35"/>
      <c r="J719" s="35"/>
      <c r="K719" s="36"/>
      <c r="L719" s="32" t="str">
        <f aca="false">IF(B719="","",IFERROR(1/(1/SUMPRODUCT(MAX((Seguimientos!$B$5:$B$1004=B719)*Seguimientos!$A$5:$A$1004))),""))</f>
        <v/>
      </c>
      <c r="M719" s="33" t="str">
        <f aca="false">IF(B719="","",COUNTIF(Oportunidades!$B$5:$B$1004,B719))</f>
        <v/>
      </c>
      <c r="N719" s="34" t="str">
        <f aca="false">IF(B719="","",SUMIFS(Oportunidades!$E$5:$E$1004,Oportunidades!$B$5:$B$1004,B719,Oportunidades!$D$5:$D$1004,"5. Ganada"))</f>
        <v/>
      </c>
      <c r="O719" s="35"/>
    </row>
    <row r="720" customFormat="false" ht="15" hidden="false" customHeight="false" outlineLevel="0" collapsed="false">
      <c r="A720" s="29" t="str">
        <f aca="false">IF(B720="","","C-"&amp;TEXT(ROW()-4,"000"))</f>
        <v/>
      </c>
      <c r="B720" s="35"/>
      <c r="C720" s="35"/>
      <c r="D720" s="35"/>
      <c r="E720" s="35"/>
      <c r="F720" s="35"/>
      <c r="G720" s="35"/>
      <c r="H720" s="35"/>
      <c r="I720" s="35"/>
      <c r="J720" s="35"/>
      <c r="K720" s="36"/>
      <c r="L720" s="32" t="str">
        <f aca="false">IF(B720="","",IFERROR(1/(1/SUMPRODUCT(MAX((Seguimientos!$B$5:$B$1004=B720)*Seguimientos!$A$5:$A$1004))),""))</f>
        <v/>
      </c>
      <c r="M720" s="33" t="str">
        <f aca="false">IF(B720="","",COUNTIF(Oportunidades!$B$5:$B$1004,B720))</f>
        <v/>
      </c>
      <c r="N720" s="34" t="str">
        <f aca="false">IF(B720="","",SUMIFS(Oportunidades!$E$5:$E$1004,Oportunidades!$B$5:$B$1004,B720,Oportunidades!$D$5:$D$1004,"5. Ganada"))</f>
        <v/>
      </c>
      <c r="O720" s="35"/>
    </row>
    <row r="721" customFormat="false" ht="15" hidden="false" customHeight="false" outlineLevel="0" collapsed="false">
      <c r="A721" s="29" t="str">
        <f aca="false">IF(B721="","","C-"&amp;TEXT(ROW()-4,"000"))</f>
        <v/>
      </c>
      <c r="B721" s="35"/>
      <c r="C721" s="35"/>
      <c r="D721" s="35"/>
      <c r="E721" s="35"/>
      <c r="F721" s="35"/>
      <c r="G721" s="35"/>
      <c r="H721" s="35"/>
      <c r="I721" s="35"/>
      <c r="J721" s="35"/>
      <c r="K721" s="36"/>
      <c r="L721" s="32" t="str">
        <f aca="false">IF(B721="","",IFERROR(1/(1/SUMPRODUCT(MAX((Seguimientos!$B$5:$B$1004=B721)*Seguimientos!$A$5:$A$1004))),""))</f>
        <v/>
      </c>
      <c r="M721" s="33" t="str">
        <f aca="false">IF(B721="","",COUNTIF(Oportunidades!$B$5:$B$1004,B721))</f>
        <v/>
      </c>
      <c r="N721" s="34" t="str">
        <f aca="false">IF(B721="","",SUMIFS(Oportunidades!$E$5:$E$1004,Oportunidades!$B$5:$B$1004,B721,Oportunidades!$D$5:$D$1004,"5. Ganada"))</f>
        <v/>
      </c>
      <c r="O721" s="35"/>
    </row>
    <row r="722" customFormat="false" ht="15" hidden="false" customHeight="false" outlineLevel="0" collapsed="false">
      <c r="A722" s="29" t="str">
        <f aca="false">IF(B722="","","C-"&amp;TEXT(ROW()-4,"000"))</f>
        <v/>
      </c>
      <c r="B722" s="35"/>
      <c r="C722" s="35"/>
      <c r="D722" s="35"/>
      <c r="E722" s="35"/>
      <c r="F722" s="35"/>
      <c r="G722" s="35"/>
      <c r="H722" s="35"/>
      <c r="I722" s="35"/>
      <c r="J722" s="35"/>
      <c r="K722" s="36"/>
      <c r="L722" s="32" t="str">
        <f aca="false">IF(B722="","",IFERROR(1/(1/SUMPRODUCT(MAX((Seguimientos!$B$5:$B$1004=B722)*Seguimientos!$A$5:$A$1004))),""))</f>
        <v/>
      </c>
      <c r="M722" s="33" t="str">
        <f aca="false">IF(B722="","",COUNTIF(Oportunidades!$B$5:$B$1004,B722))</f>
        <v/>
      </c>
      <c r="N722" s="34" t="str">
        <f aca="false">IF(B722="","",SUMIFS(Oportunidades!$E$5:$E$1004,Oportunidades!$B$5:$B$1004,B722,Oportunidades!$D$5:$D$1004,"5. Ganada"))</f>
        <v/>
      </c>
      <c r="O722" s="35"/>
    </row>
    <row r="723" customFormat="false" ht="15" hidden="false" customHeight="false" outlineLevel="0" collapsed="false">
      <c r="A723" s="29" t="str">
        <f aca="false">IF(B723="","","C-"&amp;TEXT(ROW()-4,"000"))</f>
        <v/>
      </c>
      <c r="B723" s="35"/>
      <c r="C723" s="35"/>
      <c r="D723" s="35"/>
      <c r="E723" s="35"/>
      <c r="F723" s="35"/>
      <c r="G723" s="35"/>
      <c r="H723" s="35"/>
      <c r="I723" s="35"/>
      <c r="J723" s="35"/>
      <c r="K723" s="36"/>
      <c r="L723" s="32" t="str">
        <f aca="false">IF(B723="","",IFERROR(1/(1/SUMPRODUCT(MAX((Seguimientos!$B$5:$B$1004=B723)*Seguimientos!$A$5:$A$1004))),""))</f>
        <v/>
      </c>
      <c r="M723" s="33" t="str">
        <f aca="false">IF(B723="","",COUNTIF(Oportunidades!$B$5:$B$1004,B723))</f>
        <v/>
      </c>
      <c r="N723" s="34" t="str">
        <f aca="false">IF(B723="","",SUMIFS(Oportunidades!$E$5:$E$1004,Oportunidades!$B$5:$B$1004,B723,Oportunidades!$D$5:$D$1004,"5. Ganada"))</f>
        <v/>
      </c>
      <c r="O723" s="35"/>
    </row>
    <row r="724" customFormat="false" ht="15" hidden="false" customHeight="false" outlineLevel="0" collapsed="false">
      <c r="A724" s="29" t="str">
        <f aca="false">IF(B724="","","C-"&amp;TEXT(ROW()-4,"000"))</f>
        <v/>
      </c>
      <c r="B724" s="35"/>
      <c r="C724" s="35"/>
      <c r="D724" s="35"/>
      <c r="E724" s="35"/>
      <c r="F724" s="35"/>
      <c r="G724" s="35"/>
      <c r="H724" s="35"/>
      <c r="I724" s="35"/>
      <c r="J724" s="35"/>
      <c r="K724" s="36"/>
      <c r="L724" s="32" t="str">
        <f aca="false">IF(B724="","",IFERROR(1/(1/SUMPRODUCT(MAX((Seguimientos!$B$5:$B$1004=B724)*Seguimientos!$A$5:$A$1004))),""))</f>
        <v/>
      </c>
      <c r="M724" s="33" t="str">
        <f aca="false">IF(B724="","",COUNTIF(Oportunidades!$B$5:$B$1004,B724))</f>
        <v/>
      </c>
      <c r="N724" s="34" t="str">
        <f aca="false">IF(B724="","",SUMIFS(Oportunidades!$E$5:$E$1004,Oportunidades!$B$5:$B$1004,B724,Oportunidades!$D$5:$D$1004,"5. Ganada"))</f>
        <v/>
      </c>
      <c r="O724" s="35"/>
    </row>
    <row r="725" customFormat="false" ht="15" hidden="false" customHeight="false" outlineLevel="0" collapsed="false">
      <c r="A725" s="29" t="str">
        <f aca="false">IF(B725="","","C-"&amp;TEXT(ROW()-4,"000"))</f>
        <v/>
      </c>
      <c r="B725" s="35"/>
      <c r="C725" s="35"/>
      <c r="D725" s="35"/>
      <c r="E725" s="35"/>
      <c r="F725" s="35"/>
      <c r="G725" s="35"/>
      <c r="H725" s="35"/>
      <c r="I725" s="35"/>
      <c r="J725" s="35"/>
      <c r="K725" s="36"/>
      <c r="L725" s="32" t="str">
        <f aca="false">IF(B725="","",IFERROR(1/(1/SUMPRODUCT(MAX((Seguimientos!$B$5:$B$1004=B725)*Seguimientos!$A$5:$A$1004))),""))</f>
        <v/>
      </c>
      <c r="M725" s="33" t="str">
        <f aca="false">IF(B725="","",COUNTIF(Oportunidades!$B$5:$B$1004,B725))</f>
        <v/>
      </c>
      <c r="N725" s="34" t="str">
        <f aca="false">IF(B725="","",SUMIFS(Oportunidades!$E$5:$E$1004,Oportunidades!$B$5:$B$1004,B725,Oportunidades!$D$5:$D$1004,"5. Ganada"))</f>
        <v/>
      </c>
      <c r="O725" s="35"/>
    </row>
    <row r="726" customFormat="false" ht="15" hidden="false" customHeight="false" outlineLevel="0" collapsed="false">
      <c r="A726" s="29" t="str">
        <f aca="false">IF(B726="","","C-"&amp;TEXT(ROW()-4,"000"))</f>
        <v/>
      </c>
      <c r="B726" s="35"/>
      <c r="C726" s="35"/>
      <c r="D726" s="35"/>
      <c r="E726" s="35"/>
      <c r="F726" s="35"/>
      <c r="G726" s="35"/>
      <c r="H726" s="35"/>
      <c r="I726" s="35"/>
      <c r="J726" s="35"/>
      <c r="K726" s="36"/>
      <c r="L726" s="32" t="str">
        <f aca="false">IF(B726="","",IFERROR(1/(1/SUMPRODUCT(MAX((Seguimientos!$B$5:$B$1004=B726)*Seguimientos!$A$5:$A$1004))),""))</f>
        <v/>
      </c>
      <c r="M726" s="33" t="str">
        <f aca="false">IF(B726="","",COUNTIF(Oportunidades!$B$5:$B$1004,B726))</f>
        <v/>
      </c>
      <c r="N726" s="34" t="str">
        <f aca="false">IF(B726="","",SUMIFS(Oportunidades!$E$5:$E$1004,Oportunidades!$B$5:$B$1004,B726,Oportunidades!$D$5:$D$1004,"5. Ganada"))</f>
        <v/>
      </c>
      <c r="O726" s="35"/>
    </row>
    <row r="727" customFormat="false" ht="15" hidden="false" customHeight="false" outlineLevel="0" collapsed="false">
      <c r="A727" s="29" t="str">
        <f aca="false">IF(B727="","","C-"&amp;TEXT(ROW()-4,"000"))</f>
        <v/>
      </c>
      <c r="B727" s="35"/>
      <c r="C727" s="35"/>
      <c r="D727" s="35"/>
      <c r="E727" s="35"/>
      <c r="F727" s="35"/>
      <c r="G727" s="35"/>
      <c r="H727" s="35"/>
      <c r="I727" s="35"/>
      <c r="J727" s="35"/>
      <c r="K727" s="36"/>
      <c r="L727" s="32" t="str">
        <f aca="false">IF(B727="","",IFERROR(1/(1/SUMPRODUCT(MAX((Seguimientos!$B$5:$B$1004=B727)*Seguimientos!$A$5:$A$1004))),""))</f>
        <v/>
      </c>
      <c r="M727" s="33" t="str">
        <f aca="false">IF(B727="","",COUNTIF(Oportunidades!$B$5:$B$1004,B727))</f>
        <v/>
      </c>
      <c r="N727" s="34" t="str">
        <f aca="false">IF(B727="","",SUMIFS(Oportunidades!$E$5:$E$1004,Oportunidades!$B$5:$B$1004,B727,Oportunidades!$D$5:$D$1004,"5. Ganada"))</f>
        <v/>
      </c>
      <c r="O727" s="35"/>
    </row>
    <row r="728" customFormat="false" ht="15" hidden="false" customHeight="false" outlineLevel="0" collapsed="false">
      <c r="A728" s="29" t="str">
        <f aca="false">IF(B728="","","C-"&amp;TEXT(ROW()-4,"000"))</f>
        <v/>
      </c>
      <c r="B728" s="35"/>
      <c r="C728" s="35"/>
      <c r="D728" s="35"/>
      <c r="E728" s="35"/>
      <c r="F728" s="35"/>
      <c r="G728" s="35"/>
      <c r="H728" s="35"/>
      <c r="I728" s="35"/>
      <c r="J728" s="35"/>
      <c r="K728" s="36"/>
      <c r="L728" s="32" t="str">
        <f aca="false">IF(B728="","",IFERROR(1/(1/SUMPRODUCT(MAX((Seguimientos!$B$5:$B$1004=B728)*Seguimientos!$A$5:$A$1004))),""))</f>
        <v/>
      </c>
      <c r="M728" s="33" t="str">
        <f aca="false">IF(B728="","",COUNTIF(Oportunidades!$B$5:$B$1004,B728))</f>
        <v/>
      </c>
      <c r="N728" s="34" t="str">
        <f aca="false">IF(B728="","",SUMIFS(Oportunidades!$E$5:$E$1004,Oportunidades!$B$5:$B$1004,B728,Oportunidades!$D$5:$D$1004,"5. Ganada"))</f>
        <v/>
      </c>
      <c r="O728" s="35"/>
    </row>
    <row r="729" customFormat="false" ht="15" hidden="false" customHeight="false" outlineLevel="0" collapsed="false">
      <c r="A729" s="29" t="str">
        <f aca="false">IF(B729="","","C-"&amp;TEXT(ROW()-4,"000"))</f>
        <v/>
      </c>
      <c r="B729" s="35"/>
      <c r="C729" s="35"/>
      <c r="D729" s="35"/>
      <c r="E729" s="35"/>
      <c r="F729" s="35"/>
      <c r="G729" s="35"/>
      <c r="H729" s="35"/>
      <c r="I729" s="35"/>
      <c r="J729" s="35"/>
      <c r="K729" s="36"/>
      <c r="L729" s="32" t="str">
        <f aca="false">IF(B729="","",IFERROR(1/(1/SUMPRODUCT(MAX((Seguimientos!$B$5:$B$1004=B729)*Seguimientos!$A$5:$A$1004))),""))</f>
        <v/>
      </c>
      <c r="M729" s="33" t="str">
        <f aca="false">IF(B729="","",COUNTIF(Oportunidades!$B$5:$B$1004,B729))</f>
        <v/>
      </c>
      <c r="N729" s="34" t="str">
        <f aca="false">IF(B729="","",SUMIFS(Oportunidades!$E$5:$E$1004,Oportunidades!$B$5:$B$1004,B729,Oportunidades!$D$5:$D$1004,"5. Ganada"))</f>
        <v/>
      </c>
      <c r="O729" s="35"/>
    </row>
    <row r="730" customFormat="false" ht="15" hidden="false" customHeight="false" outlineLevel="0" collapsed="false">
      <c r="A730" s="29" t="str">
        <f aca="false">IF(B730="","","C-"&amp;TEXT(ROW()-4,"000"))</f>
        <v/>
      </c>
      <c r="B730" s="35"/>
      <c r="C730" s="35"/>
      <c r="D730" s="35"/>
      <c r="E730" s="35"/>
      <c r="F730" s="35"/>
      <c r="G730" s="35"/>
      <c r="H730" s="35"/>
      <c r="I730" s="35"/>
      <c r="J730" s="35"/>
      <c r="K730" s="36"/>
      <c r="L730" s="32" t="str">
        <f aca="false">IF(B730="","",IFERROR(1/(1/SUMPRODUCT(MAX((Seguimientos!$B$5:$B$1004=B730)*Seguimientos!$A$5:$A$1004))),""))</f>
        <v/>
      </c>
      <c r="M730" s="33" t="str">
        <f aca="false">IF(B730="","",COUNTIF(Oportunidades!$B$5:$B$1004,B730))</f>
        <v/>
      </c>
      <c r="N730" s="34" t="str">
        <f aca="false">IF(B730="","",SUMIFS(Oportunidades!$E$5:$E$1004,Oportunidades!$B$5:$B$1004,B730,Oportunidades!$D$5:$D$1004,"5. Ganada"))</f>
        <v/>
      </c>
      <c r="O730" s="35"/>
    </row>
    <row r="731" customFormat="false" ht="15" hidden="false" customHeight="false" outlineLevel="0" collapsed="false">
      <c r="A731" s="29" t="str">
        <f aca="false">IF(B731="","","C-"&amp;TEXT(ROW()-4,"000"))</f>
        <v/>
      </c>
      <c r="B731" s="35"/>
      <c r="C731" s="35"/>
      <c r="D731" s="35"/>
      <c r="E731" s="35"/>
      <c r="F731" s="35"/>
      <c r="G731" s="35"/>
      <c r="H731" s="35"/>
      <c r="I731" s="35"/>
      <c r="J731" s="35"/>
      <c r="K731" s="36"/>
      <c r="L731" s="32" t="str">
        <f aca="false">IF(B731="","",IFERROR(1/(1/SUMPRODUCT(MAX((Seguimientos!$B$5:$B$1004=B731)*Seguimientos!$A$5:$A$1004))),""))</f>
        <v/>
      </c>
      <c r="M731" s="33" t="str">
        <f aca="false">IF(B731="","",COUNTIF(Oportunidades!$B$5:$B$1004,B731))</f>
        <v/>
      </c>
      <c r="N731" s="34" t="str">
        <f aca="false">IF(B731="","",SUMIFS(Oportunidades!$E$5:$E$1004,Oportunidades!$B$5:$B$1004,B731,Oportunidades!$D$5:$D$1004,"5. Ganada"))</f>
        <v/>
      </c>
      <c r="O731" s="35"/>
    </row>
    <row r="732" customFormat="false" ht="15" hidden="false" customHeight="false" outlineLevel="0" collapsed="false">
      <c r="A732" s="29" t="str">
        <f aca="false">IF(B732="","","C-"&amp;TEXT(ROW()-4,"000"))</f>
        <v/>
      </c>
      <c r="B732" s="35"/>
      <c r="C732" s="35"/>
      <c r="D732" s="35"/>
      <c r="E732" s="35"/>
      <c r="F732" s="35"/>
      <c r="G732" s="35"/>
      <c r="H732" s="35"/>
      <c r="I732" s="35"/>
      <c r="J732" s="35"/>
      <c r="K732" s="36"/>
      <c r="L732" s="32" t="str">
        <f aca="false">IF(B732="","",IFERROR(1/(1/SUMPRODUCT(MAX((Seguimientos!$B$5:$B$1004=B732)*Seguimientos!$A$5:$A$1004))),""))</f>
        <v/>
      </c>
      <c r="M732" s="33" t="str">
        <f aca="false">IF(B732="","",COUNTIF(Oportunidades!$B$5:$B$1004,B732))</f>
        <v/>
      </c>
      <c r="N732" s="34" t="str">
        <f aca="false">IF(B732="","",SUMIFS(Oportunidades!$E$5:$E$1004,Oportunidades!$B$5:$B$1004,B732,Oportunidades!$D$5:$D$1004,"5. Ganada"))</f>
        <v/>
      </c>
      <c r="O732" s="35"/>
    </row>
    <row r="733" customFormat="false" ht="15" hidden="false" customHeight="false" outlineLevel="0" collapsed="false">
      <c r="A733" s="29" t="str">
        <f aca="false">IF(B733="","","C-"&amp;TEXT(ROW()-4,"000"))</f>
        <v/>
      </c>
      <c r="B733" s="35"/>
      <c r="C733" s="35"/>
      <c r="D733" s="35"/>
      <c r="E733" s="35"/>
      <c r="F733" s="35"/>
      <c r="G733" s="35"/>
      <c r="H733" s="35"/>
      <c r="I733" s="35"/>
      <c r="J733" s="35"/>
      <c r="K733" s="36"/>
      <c r="L733" s="32" t="str">
        <f aca="false">IF(B733="","",IFERROR(1/(1/SUMPRODUCT(MAX((Seguimientos!$B$5:$B$1004=B733)*Seguimientos!$A$5:$A$1004))),""))</f>
        <v/>
      </c>
      <c r="M733" s="33" t="str">
        <f aca="false">IF(B733="","",COUNTIF(Oportunidades!$B$5:$B$1004,B733))</f>
        <v/>
      </c>
      <c r="N733" s="34" t="str">
        <f aca="false">IF(B733="","",SUMIFS(Oportunidades!$E$5:$E$1004,Oportunidades!$B$5:$B$1004,B733,Oportunidades!$D$5:$D$1004,"5. Ganada"))</f>
        <v/>
      </c>
      <c r="O733" s="35"/>
    </row>
    <row r="734" customFormat="false" ht="15" hidden="false" customHeight="false" outlineLevel="0" collapsed="false">
      <c r="A734" s="29" t="str">
        <f aca="false">IF(B734="","","C-"&amp;TEXT(ROW()-4,"000"))</f>
        <v/>
      </c>
      <c r="B734" s="35"/>
      <c r="C734" s="35"/>
      <c r="D734" s="35"/>
      <c r="E734" s="35"/>
      <c r="F734" s="35"/>
      <c r="G734" s="35"/>
      <c r="H734" s="35"/>
      <c r="I734" s="35"/>
      <c r="J734" s="35"/>
      <c r="K734" s="36"/>
      <c r="L734" s="32" t="str">
        <f aca="false">IF(B734="","",IFERROR(1/(1/SUMPRODUCT(MAX((Seguimientos!$B$5:$B$1004=B734)*Seguimientos!$A$5:$A$1004))),""))</f>
        <v/>
      </c>
      <c r="M734" s="33" t="str">
        <f aca="false">IF(B734="","",COUNTIF(Oportunidades!$B$5:$B$1004,B734))</f>
        <v/>
      </c>
      <c r="N734" s="34" t="str">
        <f aca="false">IF(B734="","",SUMIFS(Oportunidades!$E$5:$E$1004,Oportunidades!$B$5:$B$1004,B734,Oportunidades!$D$5:$D$1004,"5. Ganada"))</f>
        <v/>
      </c>
      <c r="O734" s="35"/>
    </row>
    <row r="735" customFormat="false" ht="15" hidden="false" customHeight="false" outlineLevel="0" collapsed="false">
      <c r="A735" s="29" t="str">
        <f aca="false">IF(B735="","","C-"&amp;TEXT(ROW()-4,"000"))</f>
        <v/>
      </c>
      <c r="B735" s="35"/>
      <c r="C735" s="35"/>
      <c r="D735" s="35"/>
      <c r="E735" s="35"/>
      <c r="F735" s="35"/>
      <c r="G735" s="35"/>
      <c r="H735" s="35"/>
      <c r="I735" s="35"/>
      <c r="J735" s="35"/>
      <c r="K735" s="36"/>
      <c r="L735" s="32" t="str">
        <f aca="false">IF(B735="","",IFERROR(1/(1/SUMPRODUCT(MAX((Seguimientos!$B$5:$B$1004=B735)*Seguimientos!$A$5:$A$1004))),""))</f>
        <v/>
      </c>
      <c r="M735" s="33" t="str">
        <f aca="false">IF(B735="","",COUNTIF(Oportunidades!$B$5:$B$1004,B735))</f>
        <v/>
      </c>
      <c r="N735" s="34" t="str">
        <f aca="false">IF(B735="","",SUMIFS(Oportunidades!$E$5:$E$1004,Oportunidades!$B$5:$B$1004,B735,Oportunidades!$D$5:$D$1004,"5. Ganada"))</f>
        <v/>
      </c>
      <c r="O735" s="35"/>
    </row>
    <row r="736" customFormat="false" ht="15" hidden="false" customHeight="false" outlineLevel="0" collapsed="false">
      <c r="A736" s="29" t="str">
        <f aca="false">IF(B736="","","C-"&amp;TEXT(ROW()-4,"000"))</f>
        <v/>
      </c>
      <c r="B736" s="35"/>
      <c r="C736" s="35"/>
      <c r="D736" s="35"/>
      <c r="E736" s="35"/>
      <c r="F736" s="35"/>
      <c r="G736" s="35"/>
      <c r="H736" s="35"/>
      <c r="I736" s="35"/>
      <c r="J736" s="35"/>
      <c r="K736" s="36"/>
      <c r="L736" s="32" t="str">
        <f aca="false">IF(B736="","",IFERROR(1/(1/SUMPRODUCT(MAX((Seguimientos!$B$5:$B$1004=B736)*Seguimientos!$A$5:$A$1004))),""))</f>
        <v/>
      </c>
      <c r="M736" s="33" t="str">
        <f aca="false">IF(B736="","",COUNTIF(Oportunidades!$B$5:$B$1004,B736))</f>
        <v/>
      </c>
      <c r="N736" s="34" t="str">
        <f aca="false">IF(B736="","",SUMIFS(Oportunidades!$E$5:$E$1004,Oportunidades!$B$5:$B$1004,B736,Oportunidades!$D$5:$D$1004,"5. Ganada"))</f>
        <v/>
      </c>
      <c r="O736" s="35"/>
    </row>
    <row r="737" customFormat="false" ht="15" hidden="false" customHeight="false" outlineLevel="0" collapsed="false">
      <c r="A737" s="29" t="str">
        <f aca="false">IF(B737="","","C-"&amp;TEXT(ROW()-4,"000"))</f>
        <v/>
      </c>
      <c r="B737" s="35"/>
      <c r="C737" s="35"/>
      <c r="D737" s="35"/>
      <c r="E737" s="35"/>
      <c r="F737" s="35"/>
      <c r="G737" s="35"/>
      <c r="H737" s="35"/>
      <c r="I737" s="35"/>
      <c r="J737" s="35"/>
      <c r="K737" s="36"/>
      <c r="L737" s="32" t="str">
        <f aca="false">IF(B737="","",IFERROR(1/(1/SUMPRODUCT(MAX((Seguimientos!$B$5:$B$1004=B737)*Seguimientos!$A$5:$A$1004))),""))</f>
        <v/>
      </c>
      <c r="M737" s="33" t="str">
        <f aca="false">IF(B737="","",COUNTIF(Oportunidades!$B$5:$B$1004,B737))</f>
        <v/>
      </c>
      <c r="N737" s="34" t="str">
        <f aca="false">IF(B737="","",SUMIFS(Oportunidades!$E$5:$E$1004,Oportunidades!$B$5:$B$1004,B737,Oportunidades!$D$5:$D$1004,"5. Ganada"))</f>
        <v/>
      </c>
      <c r="O737" s="35"/>
    </row>
    <row r="738" customFormat="false" ht="15" hidden="false" customHeight="false" outlineLevel="0" collapsed="false">
      <c r="A738" s="29" t="str">
        <f aca="false">IF(B738="","","C-"&amp;TEXT(ROW()-4,"000"))</f>
        <v/>
      </c>
      <c r="B738" s="35"/>
      <c r="C738" s="35"/>
      <c r="D738" s="35"/>
      <c r="E738" s="35"/>
      <c r="F738" s="35"/>
      <c r="G738" s="35"/>
      <c r="H738" s="35"/>
      <c r="I738" s="35"/>
      <c r="J738" s="35"/>
      <c r="K738" s="36"/>
      <c r="L738" s="32" t="str">
        <f aca="false">IF(B738="","",IFERROR(1/(1/SUMPRODUCT(MAX((Seguimientos!$B$5:$B$1004=B738)*Seguimientos!$A$5:$A$1004))),""))</f>
        <v/>
      </c>
      <c r="M738" s="33" t="str">
        <f aca="false">IF(B738="","",COUNTIF(Oportunidades!$B$5:$B$1004,B738))</f>
        <v/>
      </c>
      <c r="N738" s="34" t="str">
        <f aca="false">IF(B738="","",SUMIFS(Oportunidades!$E$5:$E$1004,Oportunidades!$B$5:$B$1004,B738,Oportunidades!$D$5:$D$1004,"5. Ganada"))</f>
        <v/>
      </c>
      <c r="O738" s="35"/>
    </row>
    <row r="739" customFormat="false" ht="15" hidden="false" customHeight="false" outlineLevel="0" collapsed="false">
      <c r="A739" s="29" t="str">
        <f aca="false">IF(B739="","","C-"&amp;TEXT(ROW()-4,"000"))</f>
        <v/>
      </c>
      <c r="B739" s="35"/>
      <c r="C739" s="35"/>
      <c r="D739" s="35"/>
      <c r="E739" s="35"/>
      <c r="F739" s="35"/>
      <c r="G739" s="35"/>
      <c r="H739" s="35"/>
      <c r="I739" s="35"/>
      <c r="J739" s="35"/>
      <c r="K739" s="36"/>
      <c r="L739" s="32" t="str">
        <f aca="false">IF(B739="","",IFERROR(1/(1/SUMPRODUCT(MAX((Seguimientos!$B$5:$B$1004=B739)*Seguimientos!$A$5:$A$1004))),""))</f>
        <v/>
      </c>
      <c r="M739" s="33" t="str">
        <f aca="false">IF(B739="","",COUNTIF(Oportunidades!$B$5:$B$1004,B739))</f>
        <v/>
      </c>
      <c r="N739" s="34" t="str">
        <f aca="false">IF(B739="","",SUMIFS(Oportunidades!$E$5:$E$1004,Oportunidades!$B$5:$B$1004,B739,Oportunidades!$D$5:$D$1004,"5. Ganada"))</f>
        <v/>
      </c>
      <c r="O739" s="35"/>
    </row>
    <row r="740" customFormat="false" ht="15" hidden="false" customHeight="false" outlineLevel="0" collapsed="false">
      <c r="A740" s="29" t="str">
        <f aca="false">IF(B740="","","C-"&amp;TEXT(ROW()-4,"000"))</f>
        <v/>
      </c>
      <c r="B740" s="35"/>
      <c r="C740" s="35"/>
      <c r="D740" s="35"/>
      <c r="E740" s="35"/>
      <c r="F740" s="35"/>
      <c r="G740" s="35"/>
      <c r="H740" s="35"/>
      <c r="I740" s="35"/>
      <c r="J740" s="35"/>
      <c r="K740" s="36"/>
      <c r="L740" s="32" t="str">
        <f aca="false">IF(B740="","",IFERROR(1/(1/SUMPRODUCT(MAX((Seguimientos!$B$5:$B$1004=B740)*Seguimientos!$A$5:$A$1004))),""))</f>
        <v/>
      </c>
      <c r="M740" s="33" t="str">
        <f aca="false">IF(B740="","",COUNTIF(Oportunidades!$B$5:$B$1004,B740))</f>
        <v/>
      </c>
      <c r="N740" s="34" t="str">
        <f aca="false">IF(B740="","",SUMIFS(Oportunidades!$E$5:$E$1004,Oportunidades!$B$5:$B$1004,B740,Oportunidades!$D$5:$D$1004,"5. Ganada"))</f>
        <v/>
      </c>
      <c r="O740" s="35"/>
    </row>
    <row r="741" customFormat="false" ht="15" hidden="false" customHeight="false" outlineLevel="0" collapsed="false">
      <c r="A741" s="29" t="str">
        <f aca="false">IF(B741="","","C-"&amp;TEXT(ROW()-4,"000"))</f>
        <v/>
      </c>
      <c r="B741" s="35"/>
      <c r="C741" s="35"/>
      <c r="D741" s="35"/>
      <c r="E741" s="35"/>
      <c r="F741" s="35"/>
      <c r="G741" s="35"/>
      <c r="H741" s="35"/>
      <c r="I741" s="35"/>
      <c r="J741" s="35"/>
      <c r="K741" s="36"/>
      <c r="L741" s="32" t="str">
        <f aca="false">IF(B741="","",IFERROR(1/(1/SUMPRODUCT(MAX((Seguimientos!$B$5:$B$1004=B741)*Seguimientos!$A$5:$A$1004))),""))</f>
        <v/>
      </c>
      <c r="M741" s="33" t="str">
        <f aca="false">IF(B741="","",COUNTIF(Oportunidades!$B$5:$B$1004,B741))</f>
        <v/>
      </c>
      <c r="N741" s="34" t="str">
        <f aca="false">IF(B741="","",SUMIFS(Oportunidades!$E$5:$E$1004,Oportunidades!$B$5:$B$1004,B741,Oportunidades!$D$5:$D$1004,"5. Ganada"))</f>
        <v/>
      </c>
      <c r="O741" s="35"/>
    </row>
    <row r="742" customFormat="false" ht="15" hidden="false" customHeight="false" outlineLevel="0" collapsed="false">
      <c r="A742" s="29" t="str">
        <f aca="false">IF(B742="","","C-"&amp;TEXT(ROW()-4,"000"))</f>
        <v/>
      </c>
      <c r="B742" s="35"/>
      <c r="C742" s="35"/>
      <c r="D742" s="35"/>
      <c r="E742" s="35"/>
      <c r="F742" s="35"/>
      <c r="G742" s="35"/>
      <c r="H742" s="35"/>
      <c r="I742" s="35"/>
      <c r="J742" s="35"/>
      <c r="K742" s="36"/>
      <c r="L742" s="32" t="str">
        <f aca="false">IF(B742="","",IFERROR(1/(1/SUMPRODUCT(MAX((Seguimientos!$B$5:$B$1004=B742)*Seguimientos!$A$5:$A$1004))),""))</f>
        <v/>
      </c>
      <c r="M742" s="33" t="str">
        <f aca="false">IF(B742="","",COUNTIF(Oportunidades!$B$5:$B$1004,B742))</f>
        <v/>
      </c>
      <c r="N742" s="34" t="str">
        <f aca="false">IF(B742="","",SUMIFS(Oportunidades!$E$5:$E$1004,Oportunidades!$B$5:$B$1004,B742,Oportunidades!$D$5:$D$1004,"5. Ganada"))</f>
        <v/>
      </c>
      <c r="O742" s="35"/>
    </row>
    <row r="743" customFormat="false" ht="15" hidden="false" customHeight="false" outlineLevel="0" collapsed="false">
      <c r="A743" s="29" t="str">
        <f aca="false">IF(B743="","","C-"&amp;TEXT(ROW()-4,"000"))</f>
        <v/>
      </c>
      <c r="B743" s="35"/>
      <c r="C743" s="35"/>
      <c r="D743" s="35"/>
      <c r="E743" s="35"/>
      <c r="F743" s="35"/>
      <c r="G743" s="35"/>
      <c r="H743" s="35"/>
      <c r="I743" s="35"/>
      <c r="J743" s="35"/>
      <c r="K743" s="36"/>
      <c r="L743" s="32" t="str">
        <f aca="false">IF(B743="","",IFERROR(1/(1/SUMPRODUCT(MAX((Seguimientos!$B$5:$B$1004=B743)*Seguimientos!$A$5:$A$1004))),""))</f>
        <v/>
      </c>
      <c r="M743" s="33" t="str">
        <f aca="false">IF(B743="","",COUNTIF(Oportunidades!$B$5:$B$1004,B743))</f>
        <v/>
      </c>
      <c r="N743" s="34" t="str">
        <f aca="false">IF(B743="","",SUMIFS(Oportunidades!$E$5:$E$1004,Oportunidades!$B$5:$B$1004,B743,Oportunidades!$D$5:$D$1004,"5. Ganada"))</f>
        <v/>
      </c>
      <c r="O743" s="35"/>
    </row>
    <row r="744" customFormat="false" ht="15" hidden="false" customHeight="false" outlineLevel="0" collapsed="false">
      <c r="A744" s="29" t="str">
        <f aca="false">IF(B744="","","C-"&amp;TEXT(ROW()-4,"000"))</f>
        <v/>
      </c>
      <c r="B744" s="35"/>
      <c r="C744" s="35"/>
      <c r="D744" s="35"/>
      <c r="E744" s="35"/>
      <c r="F744" s="35"/>
      <c r="G744" s="35"/>
      <c r="H744" s="35"/>
      <c r="I744" s="35"/>
      <c r="J744" s="35"/>
      <c r="K744" s="36"/>
      <c r="L744" s="32" t="str">
        <f aca="false">IF(B744="","",IFERROR(1/(1/SUMPRODUCT(MAX((Seguimientos!$B$5:$B$1004=B744)*Seguimientos!$A$5:$A$1004))),""))</f>
        <v/>
      </c>
      <c r="M744" s="33" t="str">
        <f aca="false">IF(B744="","",COUNTIF(Oportunidades!$B$5:$B$1004,B744))</f>
        <v/>
      </c>
      <c r="N744" s="34" t="str">
        <f aca="false">IF(B744="","",SUMIFS(Oportunidades!$E$5:$E$1004,Oportunidades!$B$5:$B$1004,B744,Oportunidades!$D$5:$D$1004,"5. Ganada"))</f>
        <v/>
      </c>
      <c r="O744" s="35"/>
    </row>
    <row r="745" customFormat="false" ht="15" hidden="false" customHeight="false" outlineLevel="0" collapsed="false">
      <c r="A745" s="29" t="str">
        <f aca="false">IF(B745="","","C-"&amp;TEXT(ROW()-4,"000"))</f>
        <v/>
      </c>
      <c r="B745" s="35"/>
      <c r="C745" s="35"/>
      <c r="D745" s="35"/>
      <c r="E745" s="35"/>
      <c r="F745" s="35"/>
      <c r="G745" s="35"/>
      <c r="H745" s="35"/>
      <c r="I745" s="35"/>
      <c r="J745" s="35"/>
      <c r="K745" s="36"/>
      <c r="L745" s="32" t="str">
        <f aca="false">IF(B745="","",IFERROR(1/(1/SUMPRODUCT(MAX((Seguimientos!$B$5:$B$1004=B745)*Seguimientos!$A$5:$A$1004))),""))</f>
        <v/>
      </c>
      <c r="M745" s="33" t="str">
        <f aca="false">IF(B745="","",COUNTIF(Oportunidades!$B$5:$B$1004,B745))</f>
        <v/>
      </c>
      <c r="N745" s="34" t="str">
        <f aca="false">IF(B745="","",SUMIFS(Oportunidades!$E$5:$E$1004,Oportunidades!$B$5:$B$1004,B745,Oportunidades!$D$5:$D$1004,"5. Ganada"))</f>
        <v/>
      </c>
      <c r="O745" s="35"/>
    </row>
    <row r="746" customFormat="false" ht="15" hidden="false" customHeight="false" outlineLevel="0" collapsed="false">
      <c r="A746" s="29" t="str">
        <f aca="false">IF(B746="","","C-"&amp;TEXT(ROW()-4,"000"))</f>
        <v/>
      </c>
      <c r="B746" s="35"/>
      <c r="C746" s="35"/>
      <c r="D746" s="35"/>
      <c r="E746" s="35"/>
      <c r="F746" s="35"/>
      <c r="G746" s="35"/>
      <c r="H746" s="35"/>
      <c r="I746" s="35"/>
      <c r="J746" s="35"/>
      <c r="K746" s="36"/>
      <c r="L746" s="32" t="str">
        <f aca="false">IF(B746="","",IFERROR(1/(1/SUMPRODUCT(MAX((Seguimientos!$B$5:$B$1004=B746)*Seguimientos!$A$5:$A$1004))),""))</f>
        <v/>
      </c>
      <c r="M746" s="33" t="str">
        <f aca="false">IF(B746="","",COUNTIF(Oportunidades!$B$5:$B$1004,B746))</f>
        <v/>
      </c>
      <c r="N746" s="34" t="str">
        <f aca="false">IF(B746="","",SUMIFS(Oportunidades!$E$5:$E$1004,Oportunidades!$B$5:$B$1004,B746,Oportunidades!$D$5:$D$1004,"5. Ganada"))</f>
        <v/>
      </c>
      <c r="O746" s="35"/>
    </row>
    <row r="747" customFormat="false" ht="15" hidden="false" customHeight="false" outlineLevel="0" collapsed="false">
      <c r="A747" s="29" t="str">
        <f aca="false">IF(B747="","","C-"&amp;TEXT(ROW()-4,"000"))</f>
        <v/>
      </c>
      <c r="B747" s="35"/>
      <c r="C747" s="35"/>
      <c r="D747" s="35"/>
      <c r="E747" s="35"/>
      <c r="F747" s="35"/>
      <c r="G747" s="35"/>
      <c r="H747" s="35"/>
      <c r="I747" s="35"/>
      <c r="J747" s="35"/>
      <c r="K747" s="36"/>
      <c r="L747" s="32" t="str">
        <f aca="false">IF(B747="","",IFERROR(1/(1/SUMPRODUCT(MAX((Seguimientos!$B$5:$B$1004=B747)*Seguimientos!$A$5:$A$1004))),""))</f>
        <v/>
      </c>
      <c r="M747" s="33" t="str">
        <f aca="false">IF(B747="","",COUNTIF(Oportunidades!$B$5:$B$1004,B747))</f>
        <v/>
      </c>
      <c r="N747" s="34" t="str">
        <f aca="false">IF(B747="","",SUMIFS(Oportunidades!$E$5:$E$1004,Oportunidades!$B$5:$B$1004,B747,Oportunidades!$D$5:$D$1004,"5. Ganada"))</f>
        <v/>
      </c>
      <c r="O747" s="35"/>
    </row>
    <row r="748" customFormat="false" ht="15" hidden="false" customHeight="false" outlineLevel="0" collapsed="false">
      <c r="A748" s="29" t="str">
        <f aca="false">IF(B748="","","C-"&amp;TEXT(ROW()-4,"000"))</f>
        <v/>
      </c>
      <c r="B748" s="35"/>
      <c r="C748" s="35"/>
      <c r="D748" s="35"/>
      <c r="E748" s="35"/>
      <c r="F748" s="35"/>
      <c r="G748" s="35"/>
      <c r="H748" s="35"/>
      <c r="I748" s="35"/>
      <c r="J748" s="35"/>
      <c r="K748" s="36"/>
      <c r="L748" s="32" t="str">
        <f aca="false">IF(B748="","",IFERROR(1/(1/SUMPRODUCT(MAX((Seguimientos!$B$5:$B$1004=B748)*Seguimientos!$A$5:$A$1004))),""))</f>
        <v/>
      </c>
      <c r="M748" s="33" t="str">
        <f aca="false">IF(B748="","",COUNTIF(Oportunidades!$B$5:$B$1004,B748))</f>
        <v/>
      </c>
      <c r="N748" s="34" t="str">
        <f aca="false">IF(B748="","",SUMIFS(Oportunidades!$E$5:$E$1004,Oportunidades!$B$5:$B$1004,B748,Oportunidades!$D$5:$D$1004,"5. Ganada"))</f>
        <v/>
      </c>
      <c r="O748" s="35"/>
    </row>
    <row r="749" customFormat="false" ht="15" hidden="false" customHeight="false" outlineLevel="0" collapsed="false">
      <c r="A749" s="29" t="str">
        <f aca="false">IF(B749="","","C-"&amp;TEXT(ROW()-4,"000"))</f>
        <v/>
      </c>
      <c r="B749" s="35"/>
      <c r="C749" s="35"/>
      <c r="D749" s="35"/>
      <c r="E749" s="35"/>
      <c r="F749" s="35"/>
      <c r="G749" s="35"/>
      <c r="H749" s="35"/>
      <c r="I749" s="35"/>
      <c r="J749" s="35"/>
      <c r="K749" s="36"/>
      <c r="L749" s="32" t="str">
        <f aca="false">IF(B749="","",IFERROR(1/(1/SUMPRODUCT(MAX((Seguimientos!$B$5:$B$1004=B749)*Seguimientos!$A$5:$A$1004))),""))</f>
        <v/>
      </c>
      <c r="M749" s="33" t="str">
        <f aca="false">IF(B749="","",COUNTIF(Oportunidades!$B$5:$B$1004,B749))</f>
        <v/>
      </c>
      <c r="N749" s="34" t="str">
        <f aca="false">IF(B749="","",SUMIFS(Oportunidades!$E$5:$E$1004,Oportunidades!$B$5:$B$1004,B749,Oportunidades!$D$5:$D$1004,"5. Ganada"))</f>
        <v/>
      </c>
      <c r="O749" s="35"/>
    </row>
    <row r="750" customFormat="false" ht="15" hidden="false" customHeight="false" outlineLevel="0" collapsed="false">
      <c r="A750" s="29" t="str">
        <f aca="false">IF(B750="","","C-"&amp;TEXT(ROW()-4,"000"))</f>
        <v/>
      </c>
      <c r="B750" s="35"/>
      <c r="C750" s="35"/>
      <c r="D750" s="35"/>
      <c r="E750" s="35"/>
      <c r="F750" s="35"/>
      <c r="G750" s="35"/>
      <c r="H750" s="35"/>
      <c r="I750" s="35"/>
      <c r="J750" s="35"/>
      <c r="K750" s="36"/>
      <c r="L750" s="32" t="str">
        <f aca="false">IF(B750="","",IFERROR(1/(1/SUMPRODUCT(MAX((Seguimientos!$B$5:$B$1004=B750)*Seguimientos!$A$5:$A$1004))),""))</f>
        <v/>
      </c>
      <c r="M750" s="33" t="str">
        <f aca="false">IF(B750="","",COUNTIF(Oportunidades!$B$5:$B$1004,B750))</f>
        <v/>
      </c>
      <c r="N750" s="34" t="str">
        <f aca="false">IF(B750="","",SUMIFS(Oportunidades!$E$5:$E$1004,Oportunidades!$B$5:$B$1004,B750,Oportunidades!$D$5:$D$1004,"5. Ganada"))</f>
        <v/>
      </c>
      <c r="O750" s="35"/>
    </row>
    <row r="751" customFormat="false" ht="15" hidden="false" customHeight="false" outlineLevel="0" collapsed="false">
      <c r="A751" s="29" t="str">
        <f aca="false">IF(B751="","","C-"&amp;TEXT(ROW()-4,"000"))</f>
        <v/>
      </c>
      <c r="B751" s="35"/>
      <c r="C751" s="35"/>
      <c r="D751" s="35"/>
      <c r="E751" s="35"/>
      <c r="F751" s="35"/>
      <c r="G751" s="35"/>
      <c r="H751" s="35"/>
      <c r="I751" s="35"/>
      <c r="J751" s="35"/>
      <c r="K751" s="36"/>
      <c r="L751" s="32" t="str">
        <f aca="false">IF(B751="","",IFERROR(1/(1/SUMPRODUCT(MAX((Seguimientos!$B$5:$B$1004=B751)*Seguimientos!$A$5:$A$1004))),""))</f>
        <v/>
      </c>
      <c r="M751" s="33" t="str">
        <f aca="false">IF(B751="","",COUNTIF(Oportunidades!$B$5:$B$1004,B751))</f>
        <v/>
      </c>
      <c r="N751" s="34" t="str">
        <f aca="false">IF(B751="","",SUMIFS(Oportunidades!$E$5:$E$1004,Oportunidades!$B$5:$B$1004,B751,Oportunidades!$D$5:$D$1004,"5. Ganada"))</f>
        <v/>
      </c>
      <c r="O751" s="35"/>
    </row>
    <row r="752" customFormat="false" ht="15" hidden="false" customHeight="false" outlineLevel="0" collapsed="false">
      <c r="A752" s="29" t="str">
        <f aca="false">IF(B752="","","C-"&amp;TEXT(ROW()-4,"000"))</f>
        <v/>
      </c>
      <c r="B752" s="35"/>
      <c r="C752" s="35"/>
      <c r="D752" s="35"/>
      <c r="E752" s="35"/>
      <c r="F752" s="35"/>
      <c r="G752" s="35"/>
      <c r="H752" s="35"/>
      <c r="I752" s="35"/>
      <c r="J752" s="35"/>
      <c r="K752" s="36"/>
      <c r="L752" s="32" t="str">
        <f aca="false">IF(B752="","",IFERROR(1/(1/SUMPRODUCT(MAX((Seguimientos!$B$5:$B$1004=B752)*Seguimientos!$A$5:$A$1004))),""))</f>
        <v/>
      </c>
      <c r="M752" s="33" t="str">
        <f aca="false">IF(B752="","",COUNTIF(Oportunidades!$B$5:$B$1004,B752))</f>
        <v/>
      </c>
      <c r="N752" s="34" t="str">
        <f aca="false">IF(B752="","",SUMIFS(Oportunidades!$E$5:$E$1004,Oportunidades!$B$5:$B$1004,B752,Oportunidades!$D$5:$D$1004,"5. Ganada"))</f>
        <v/>
      </c>
      <c r="O752" s="35"/>
    </row>
    <row r="753" customFormat="false" ht="15" hidden="false" customHeight="false" outlineLevel="0" collapsed="false">
      <c r="A753" s="29" t="str">
        <f aca="false">IF(B753="","","C-"&amp;TEXT(ROW()-4,"000"))</f>
        <v/>
      </c>
      <c r="B753" s="35"/>
      <c r="C753" s="35"/>
      <c r="D753" s="35"/>
      <c r="E753" s="35"/>
      <c r="F753" s="35"/>
      <c r="G753" s="35"/>
      <c r="H753" s="35"/>
      <c r="I753" s="35"/>
      <c r="J753" s="35"/>
      <c r="K753" s="36"/>
      <c r="L753" s="32" t="str">
        <f aca="false">IF(B753="","",IFERROR(1/(1/SUMPRODUCT(MAX((Seguimientos!$B$5:$B$1004=B753)*Seguimientos!$A$5:$A$1004))),""))</f>
        <v/>
      </c>
      <c r="M753" s="33" t="str">
        <f aca="false">IF(B753="","",COUNTIF(Oportunidades!$B$5:$B$1004,B753))</f>
        <v/>
      </c>
      <c r="N753" s="34" t="str">
        <f aca="false">IF(B753="","",SUMIFS(Oportunidades!$E$5:$E$1004,Oportunidades!$B$5:$B$1004,B753,Oportunidades!$D$5:$D$1004,"5. Ganada"))</f>
        <v/>
      </c>
      <c r="O753" s="35"/>
    </row>
    <row r="754" customFormat="false" ht="15" hidden="false" customHeight="false" outlineLevel="0" collapsed="false">
      <c r="A754" s="29" t="str">
        <f aca="false">IF(B754="","","C-"&amp;TEXT(ROW()-4,"000"))</f>
        <v/>
      </c>
      <c r="B754" s="35"/>
      <c r="C754" s="35"/>
      <c r="D754" s="35"/>
      <c r="E754" s="35"/>
      <c r="F754" s="35"/>
      <c r="G754" s="35"/>
      <c r="H754" s="35"/>
      <c r="I754" s="35"/>
      <c r="J754" s="35"/>
      <c r="K754" s="36"/>
      <c r="L754" s="32" t="str">
        <f aca="false">IF(B754="","",IFERROR(1/(1/SUMPRODUCT(MAX((Seguimientos!$B$5:$B$1004=B754)*Seguimientos!$A$5:$A$1004))),""))</f>
        <v/>
      </c>
      <c r="M754" s="33" t="str">
        <f aca="false">IF(B754="","",COUNTIF(Oportunidades!$B$5:$B$1004,B754))</f>
        <v/>
      </c>
      <c r="N754" s="34" t="str">
        <f aca="false">IF(B754="","",SUMIFS(Oportunidades!$E$5:$E$1004,Oportunidades!$B$5:$B$1004,B754,Oportunidades!$D$5:$D$1004,"5. Ganada"))</f>
        <v/>
      </c>
      <c r="O754" s="35"/>
    </row>
    <row r="755" customFormat="false" ht="15" hidden="false" customHeight="false" outlineLevel="0" collapsed="false">
      <c r="A755" s="29" t="str">
        <f aca="false">IF(B755="","","C-"&amp;TEXT(ROW()-4,"000"))</f>
        <v/>
      </c>
      <c r="B755" s="35"/>
      <c r="C755" s="35"/>
      <c r="D755" s="35"/>
      <c r="E755" s="35"/>
      <c r="F755" s="35"/>
      <c r="G755" s="35"/>
      <c r="H755" s="35"/>
      <c r="I755" s="35"/>
      <c r="J755" s="35"/>
      <c r="K755" s="36"/>
      <c r="L755" s="32" t="str">
        <f aca="false">IF(B755="","",IFERROR(1/(1/SUMPRODUCT(MAX((Seguimientos!$B$5:$B$1004=B755)*Seguimientos!$A$5:$A$1004))),""))</f>
        <v/>
      </c>
      <c r="M755" s="33" t="str">
        <f aca="false">IF(B755="","",COUNTIF(Oportunidades!$B$5:$B$1004,B755))</f>
        <v/>
      </c>
      <c r="N755" s="34" t="str">
        <f aca="false">IF(B755="","",SUMIFS(Oportunidades!$E$5:$E$1004,Oportunidades!$B$5:$B$1004,B755,Oportunidades!$D$5:$D$1004,"5. Ganada"))</f>
        <v/>
      </c>
      <c r="O755" s="35"/>
    </row>
    <row r="756" customFormat="false" ht="15" hidden="false" customHeight="false" outlineLevel="0" collapsed="false">
      <c r="A756" s="29" t="str">
        <f aca="false">IF(B756="","","C-"&amp;TEXT(ROW()-4,"000"))</f>
        <v/>
      </c>
      <c r="B756" s="35"/>
      <c r="C756" s="35"/>
      <c r="D756" s="35"/>
      <c r="E756" s="35"/>
      <c r="F756" s="35"/>
      <c r="G756" s="35"/>
      <c r="H756" s="35"/>
      <c r="I756" s="35"/>
      <c r="J756" s="35"/>
      <c r="K756" s="36"/>
      <c r="L756" s="32" t="str">
        <f aca="false">IF(B756="","",IFERROR(1/(1/SUMPRODUCT(MAX((Seguimientos!$B$5:$B$1004=B756)*Seguimientos!$A$5:$A$1004))),""))</f>
        <v/>
      </c>
      <c r="M756" s="33" t="str">
        <f aca="false">IF(B756="","",COUNTIF(Oportunidades!$B$5:$B$1004,B756))</f>
        <v/>
      </c>
      <c r="N756" s="34" t="str">
        <f aca="false">IF(B756="","",SUMIFS(Oportunidades!$E$5:$E$1004,Oportunidades!$B$5:$B$1004,B756,Oportunidades!$D$5:$D$1004,"5. Ganada"))</f>
        <v/>
      </c>
      <c r="O756" s="35"/>
    </row>
    <row r="757" customFormat="false" ht="15" hidden="false" customHeight="false" outlineLevel="0" collapsed="false">
      <c r="A757" s="29" t="str">
        <f aca="false">IF(B757="","","C-"&amp;TEXT(ROW()-4,"000"))</f>
        <v/>
      </c>
      <c r="B757" s="35"/>
      <c r="C757" s="35"/>
      <c r="D757" s="35"/>
      <c r="E757" s="35"/>
      <c r="F757" s="35"/>
      <c r="G757" s="35"/>
      <c r="H757" s="35"/>
      <c r="I757" s="35"/>
      <c r="J757" s="35"/>
      <c r="K757" s="36"/>
      <c r="L757" s="32" t="str">
        <f aca="false">IF(B757="","",IFERROR(1/(1/SUMPRODUCT(MAX((Seguimientos!$B$5:$B$1004=B757)*Seguimientos!$A$5:$A$1004))),""))</f>
        <v/>
      </c>
      <c r="M757" s="33" t="str">
        <f aca="false">IF(B757="","",COUNTIF(Oportunidades!$B$5:$B$1004,B757))</f>
        <v/>
      </c>
      <c r="N757" s="34" t="str">
        <f aca="false">IF(B757="","",SUMIFS(Oportunidades!$E$5:$E$1004,Oportunidades!$B$5:$B$1004,B757,Oportunidades!$D$5:$D$1004,"5. Ganada"))</f>
        <v/>
      </c>
      <c r="O757" s="35"/>
    </row>
    <row r="758" customFormat="false" ht="15" hidden="false" customHeight="false" outlineLevel="0" collapsed="false">
      <c r="A758" s="29" t="str">
        <f aca="false">IF(B758="","","C-"&amp;TEXT(ROW()-4,"000"))</f>
        <v/>
      </c>
      <c r="B758" s="35"/>
      <c r="C758" s="35"/>
      <c r="D758" s="35"/>
      <c r="E758" s="35"/>
      <c r="F758" s="35"/>
      <c r="G758" s="35"/>
      <c r="H758" s="35"/>
      <c r="I758" s="35"/>
      <c r="J758" s="35"/>
      <c r="K758" s="36"/>
      <c r="L758" s="32" t="str">
        <f aca="false">IF(B758="","",IFERROR(1/(1/SUMPRODUCT(MAX((Seguimientos!$B$5:$B$1004=B758)*Seguimientos!$A$5:$A$1004))),""))</f>
        <v/>
      </c>
      <c r="M758" s="33" t="str">
        <f aca="false">IF(B758="","",COUNTIF(Oportunidades!$B$5:$B$1004,B758))</f>
        <v/>
      </c>
      <c r="N758" s="34" t="str">
        <f aca="false">IF(B758="","",SUMIFS(Oportunidades!$E$5:$E$1004,Oportunidades!$B$5:$B$1004,B758,Oportunidades!$D$5:$D$1004,"5. Ganada"))</f>
        <v/>
      </c>
      <c r="O758" s="35"/>
    </row>
    <row r="759" customFormat="false" ht="15" hidden="false" customHeight="false" outlineLevel="0" collapsed="false">
      <c r="A759" s="29" t="str">
        <f aca="false">IF(B759="","","C-"&amp;TEXT(ROW()-4,"000"))</f>
        <v/>
      </c>
      <c r="B759" s="35"/>
      <c r="C759" s="35"/>
      <c r="D759" s="35"/>
      <c r="E759" s="35"/>
      <c r="F759" s="35"/>
      <c r="G759" s="35"/>
      <c r="H759" s="35"/>
      <c r="I759" s="35"/>
      <c r="J759" s="35"/>
      <c r="K759" s="36"/>
      <c r="L759" s="32" t="str">
        <f aca="false">IF(B759="","",IFERROR(1/(1/SUMPRODUCT(MAX((Seguimientos!$B$5:$B$1004=B759)*Seguimientos!$A$5:$A$1004))),""))</f>
        <v/>
      </c>
      <c r="M759" s="33" t="str">
        <f aca="false">IF(B759="","",COUNTIF(Oportunidades!$B$5:$B$1004,B759))</f>
        <v/>
      </c>
      <c r="N759" s="34" t="str">
        <f aca="false">IF(B759="","",SUMIFS(Oportunidades!$E$5:$E$1004,Oportunidades!$B$5:$B$1004,B759,Oportunidades!$D$5:$D$1004,"5. Ganada"))</f>
        <v/>
      </c>
      <c r="O759" s="35"/>
    </row>
    <row r="760" customFormat="false" ht="15" hidden="false" customHeight="false" outlineLevel="0" collapsed="false">
      <c r="A760" s="29" t="str">
        <f aca="false">IF(B760="","","C-"&amp;TEXT(ROW()-4,"000"))</f>
        <v/>
      </c>
      <c r="B760" s="35"/>
      <c r="C760" s="35"/>
      <c r="D760" s="35"/>
      <c r="E760" s="35"/>
      <c r="F760" s="35"/>
      <c r="G760" s="35"/>
      <c r="H760" s="35"/>
      <c r="I760" s="35"/>
      <c r="J760" s="35"/>
      <c r="K760" s="36"/>
      <c r="L760" s="32" t="str">
        <f aca="false">IF(B760="","",IFERROR(1/(1/SUMPRODUCT(MAX((Seguimientos!$B$5:$B$1004=B760)*Seguimientos!$A$5:$A$1004))),""))</f>
        <v/>
      </c>
      <c r="M760" s="33" t="str">
        <f aca="false">IF(B760="","",COUNTIF(Oportunidades!$B$5:$B$1004,B760))</f>
        <v/>
      </c>
      <c r="N760" s="34" t="str">
        <f aca="false">IF(B760="","",SUMIFS(Oportunidades!$E$5:$E$1004,Oportunidades!$B$5:$B$1004,B760,Oportunidades!$D$5:$D$1004,"5. Ganada"))</f>
        <v/>
      </c>
      <c r="O760" s="35"/>
    </row>
    <row r="761" customFormat="false" ht="15" hidden="false" customHeight="false" outlineLevel="0" collapsed="false">
      <c r="A761" s="29" t="str">
        <f aca="false">IF(B761="","","C-"&amp;TEXT(ROW()-4,"000"))</f>
        <v/>
      </c>
      <c r="B761" s="35"/>
      <c r="C761" s="35"/>
      <c r="D761" s="35"/>
      <c r="E761" s="35"/>
      <c r="F761" s="35"/>
      <c r="G761" s="35"/>
      <c r="H761" s="35"/>
      <c r="I761" s="35"/>
      <c r="J761" s="35"/>
      <c r="K761" s="36"/>
      <c r="L761" s="32" t="str">
        <f aca="false">IF(B761="","",IFERROR(1/(1/SUMPRODUCT(MAX((Seguimientos!$B$5:$B$1004=B761)*Seguimientos!$A$5:$A$1004))),""))</f>
        <v/>
      </c>
      <c r="M761" s="33" t="str">
        <f aca="false">IF(B761="","",COUNTIF(Oportunidades!$B$5:$B$1004,B761))</f>
        <v/>
      </c>
      <c r="N761" s="34" t="str">
        <f aca="false">IF(B761="","",SUMIFS(Oportunidades!$E$5:$E$1004,Oportunidades!$B$5:$B$1004,B761,Oportunidades!$D$5:$D$1004,"5. Ganada"))</f>
        <v/>
      </c>
      <c r="O761" s="35"/>
    </row>
    <row r="762" customFormat="false" ht="15" hidden="false" customHeight="false" outlineLevel="0" collapsed="false">
      <c r="A762" s="29" t="str">
        <f aca="false">IF(B762="","","C-"&amp;TEXT(ROW()-4,"000"))</f>
        <v/>
      </c>
      <c r="B762" s="35"/>
      <c r="C762" s="35"/>
      <c r="D762" s="35"/>
      <c r="E762" s="35"/>
      <c r="F762" s="35"/>
      <c r="G762" s="35"/>
      <c r="H762" s="35"/>
      <c r="I762" s="35"/>
      <c r="J762" s="35"/>
      <c r="K762" s="36"/>
      <c r="L762" s="32" t="str">
        <f aca="false">IF(B762="","",IFERROR(1/(1/SUMPRODUCT(MAX((Seguimientos!$B$5:$B$1004=B762)*Seguimientos!$A$5:$A$1004))),""))</f>
        <v/>
      </c>
      <c r="M762" s="33" t="str">
        <f aca="false">IF(B762="","",COUNTIF(Oportunidades!$B$5:$B$1004,B762))</f>
        <v/>
      </c>
      <c r="N762" s="34" t="str">
        <f aca="false">IF(B762="","",SUMIFS(Oportunidades!$E$5:$E$1004,Oportunidades!$B$5:$B$1004,B762,Oportunidades!$D$5:$D$1004,"5. Ganada"))</f>
        <v/>
      </c>
      <c r="O762" s="35"/>
    </row>
    <row r="763" customFormat="false" ht="15" hidden="false" customHeight="false" outlineLevel="0" collapsed="false">
      <c r="A763" s="29" t="str">
        <f aca="false">IF(B763="","","C-"&amp;TEXT(ROW()-4,"000"))</f>
        <v/>
      </c>
      <c r="B763" s="35"/>
      <c r="C763" s="35"/>
      <c r="D763" s="35"/>
      <c r="E763" s="35"/>
      <c r="F763" s="35"/>
      <c r="G763" s="35"/>
      <c r="H763" s="35"/>
      <c r="I763" s="35"/>
      <c r="J763" s="35"/>
      <c r="K763" s="36"/>
      <c r="L763" s="32" t="str">
        <f aca="false">IF(B763="","",IFERROR(1/(1/SUMPRODUCT(MAX((Seguimientos!$B$5:$B$1004=B763)*Seguimientos!$A$5:$A$1004))),""))</f>
        <v/>
      </c>
      <c r="M763" s="33" t="str">
        <f aca="false">IF(B763="","",COUNTIF(Oportunidades!$B$5:$B$1004,B763))</f>
        <v/>
      </c>
      <c r="N763" s="34" t="str">
        <f aca="false">IF(B763="","",SUMIFS(Oportunidades!$E$5:$E$1004,Oportunidades!$B$5:$B$1004,B763,Oportunidades!$D$5:$D$1004,"5. Ganada"))</f>
        <v/>
      </c>
      <c r="O763" s="35"/>
    </row>
    <row r="764" customFormat="false" ht="15" hidden="false" customHeight="false" outlineLevel="0" collapsed="false">
      <c r="A764" s="29" t="str">
        <f aca="false">IF(B764="","","C-"&amp;TEXT(ROW()-4,"000"))</f>
        <v/>
      </c>
      <c r="B764" s="35"/>
      <c r="C764" s="35"/>
      <c r="D764" s="35"/>
      <c r="E764" s="35"/>
      <c r="F764" s="35"/>
      <c r="G764" s="35"/>
      <c r="H764" s="35"/>
      <c r="I764" s="35"/>
      <c r="J764" s="35"/>
      <c r="K764" s="36"/>
      <c r="L764" s="32" t="str">
        <f aca="false">IF(B764="","",IFERROR(1/(1/SUMPRODUCT(MAX((Seguimientos!$B$5:$B$1004=B764)*Seguimientos!$A$5:$A$1004))),""))</f>
        <v/>
      </c>
      <c r="M764" s="33" t="str">
        <f aca="false">IF(B764="","",COUNTIF(Oportunidades!$B$5:$B$1004,B764))</f>
        <v/>
      </c>
      <c r="N764" s="34" t="str">
        <f aca="false">IF(B764="","",SUMIFS(Oportunidades!$E$5:$E$1004,Oportunidades!$B$5:$B$1004,B764,Oportunidades!$D$5:$D$1004,"5. Ganada"))</f>
        <v/>
      </c>
      <c r="O764" s="35"/>
    </row>
    <row r="765" customFormat="false" ht="15" hidden="false" customHeight="false" outlineLevel="0" collapsed="false">
      <c r="A765" s="29" t="str">
        <f aca="false">IF(B765="","","C-"&amp;TEXT(ROW()-4,"000"))</f>
        <v/>
      </c>
      <c r="B765" s="35"/>
      <c r="C765" s="35"/>
      <c r="D765" s="35"/>
      <c r="E765" s="35"/>
      <c r="F765" s="35"/>
      <c r="G765" s="35"/>
      <c r="H765" s="35"/>
      <c r="I765" s="35"/>
      <c r="J765" s="35"/>
      <c r="K765" s="36"/>
      <c r="L765" s="32" t="str">
        <f aca="false">IF(B765="","",IFERROR(1/(1/SUMPRODUCT(MAX((Seguimientos!$B$5:$B$1004=B765)*Seguimientos!$A$5:$A$1004))),""))</f>
        <v/>
      </c>
      <c r="M765" s="33" t="str">
        <f aca="false">IF(B765="","",COUNTIF(Oportunidades!$B$5:$B$1004,B765))</f>
        <v/>
      </c>
      <c r="N765" s="34" t="str">
        <f aca="false">IF(B765="","",SUMIFS(Oportunidades!$E$5:$E$1004,Oportunidades!$B$5:$B$1004,B765,Oportunidades!$D$5:$D$1004,"5. Ganada"))</f>
        <v/>
      </c>
      <c r="O765" s="35"/>
    </row>
    <row r="766" customFormat="false" ht="15" hidden="false" customHeight="false" outlineLevel="0" collapsed="false">
      <c r="A766" s="29" t="str">
        <f aca="false">IF(B766="","","C-"&amp;TEXT(ROW()-4,"000"))</f>
        <v/>
      </c>
      <c r="B766" s="35"/>
      <c r="C766" s="35"/>
      <c r="D766" s="35"/>
      <c r="E766" s="35"/>
      <c r="F766" s="35"/>
      <c r="G766" s="35"/>
      <c r="H766" s="35"/>
      <c r="I766" s="35"/>
      <c r="J766" s="35"/>
      <c r="K766" s="36"/>
      <c r="L766" s="32" t="str">
        <f aca="false">IF(B766="","",IFERROR(1/(1/SUMPRODUCT(MAX((Seguimientos!$B$5:$B$1004=B766)*Seguimientos!$A$5:$A$1004))),""))</f>
        <v/>
      </c>
      <c r="M766" s="33" t="str">
        <f aca="false">IF(B766="","",COUNTIF(Oportunidades!$B$5:$B$1004,B766))</f>
        <v/>
      </c>
      <c r="N766" s="34" t="str">
        <f aca="false">IF(B766="","",SUMIFS(Oportunidades!$E$5:$E$1004,Oportunidades!$B$5:$B$1004,B766,Oportunidades!$D$5:$D$1004,"5. Ganada"))</f>
        <v/>
      </c>
      <c r="O766" s="35"/>
    </row>
    <row r="767" customFormat="false" ht="15" hidden="false" customHeight="false" outlineLevel="0" collapsed="false">
      <c r="A767" s="29" t="str">
        <f aca="false">IF(B767="","","C-"&amp;TEXT(ROW()-4,"000"))</f>
        <v/>
      </c>
      <c r="B767" s="35"/>
      <c r="C767" s="35"/>
      <c r="D767" s="35"/>
      <c r="E767" s="35"/>
      <c r="F767" s="35"/>
      <c r="G767" s="35"/>
      <c r="H767" s="35"/>
      <c r="I767" s="35"/>
      <c r="J767" s="35"/>
      <c r="K767" s="36"/>
      <c r="L767" s="32" t="str">
        <f aca="false">IF(B767="","",IFERROR(1/(1/SUMPRODUCT(MAX((Seguimientos!$B$5:$B$1004=B767)*Seguimientos!$A$5:$A$1004))),""))</f>
        <v/>
      </c>
      <c r="M767" s="33" t="str">
        <f aca="false">IF(B767="","",COUNTIF(Oportunidades!$B$5:$B$1004,B767))</f>
        <v/>
      </c>
      <c r="N767" s="34" t="str">
        <f aca="false">IF(B767="","",SUMIFS(Oportunidades!$E$5:$E$1004,Oportunidades!$B$5:$B$1004,B767,Oportunidades!$D$5:$D$1004,"5. Ganada"))</f>
        <v/>
      </c>
      <c r="O767" s="35"/>
    </row>
    <row r="768" customFormat="false" ht="15" hidden="false" customHeight="false" outlineLevel="0" collapsed="false">
      <c r="A768" s="29" t="str">
        <f aca="false">IF(B768="","","C-"&amp;TEXT(ROW()-4,"000"))</f>
        <v/>
      </c>
      <c r="B768" s="35"/>
      <c r="C768" s="35"/>
      <c r="D768" s="35"/>
      <c r="E768" s="35"/>
      <c r="F768" s="35"/>
      <c r="G768" s="35"/>
      <c r="H768" s="35"/>
      <c r="I768" s="35"/>
      <c r="J768" s="35"/>
      <c r="K768" s="36"/>
      <c r="L768" s="32" t="str">
        <f aca="false">IF(B768="","",IFERROR(1/(1/SUMPRODUCT(MAX((Seguimientos!$B$5:$B$1004=B768)*Seguimientos!$A$5:$A$1004))),""))</f>
        <v/>
      </c>
      <c r="M768" s="33" t="str">
        <f aca="false">IF(B768="","",COUNTIF(Oportunidades!$B$5:$B$1004,B768))</f>
        <v/>
      </c>
      <c r="N768" s="34" t="str">
        <f aca="false">IF(B768="","",SUMIFS(Oportunidades!$E$5:$E$1004,Oportunidades!$B$5:$B$1004,B768,Oportunidades!$D$5:$D$1004,"5. Ganada"))</f>
        <v/>
      </c>
      <c r="O768" s="35"/>
    </row>
    <row r="769" customFormat="false" ht="15" hidden="false" customHeight="false" outlineLevel="0" collapsed="false">
      <c r="A769" s="29" t="str">
        <f aca="false">IF(B769="","","C-"&amp;TEXT(ROW()-4,"000"))</f>
        <v/>
      </c>
      <c r="B769" s="35"/>
      <c r="C769" s="35"/>
      <c r="D769" s="35"/>
      <c r="E769" s="35"/>
      <c r="F769" s="35"/>
      <c r="G769" s="35"/>
      <c r="H769" s="35"/>
      <c r="I769" s="35"/>
      <c r="J769" s="35"/>
      <c r="K769" s="36"/>
      <c r="L769" s="32" t="str">
        <f aca="false">IF(B769="","",IFERROR(1/(1/SUMPRODUCT(MAX((Seguimientos!$B$5:$B$1004=B769)*Seguimientos!$A$5:$A$1004))),""))</f>
        <v/>
      </c>
      <c r="M769" s="33" t="str">
        <f aca="false">IF(B769="","",COUNTIF(Oportunidades!$B$5:$B$1004,B769))</f>
        <v/>
      </c>
      <c r="N769" s="34" t="str">
        <f aca="false">IF(B769="","",SUMIFS(Oportunidades!$E$5:$E$1004,Oportunidades!$B$5:$B$1004,B769,Oportunidades!$D$5:$D$1004,"5. Ganada"))</f>
        <v/>
      </c>
      <c r="O769" s="35"/>
    </row>
    <row r="770" customFormat="false" ht="15" hidden="false" customHeight="false" outlineLevel="0" collapsed="false">
      <c r="A770" s="29" t="str">
        <f aca="false">IF(B770="","","C-"&amp;TEXT(ROW()-4,"000"))</f>
        <v/>
      </c>
      <c r="B770" s="35"/>
      <c r="C770" s="35"/>
      <c r="D770" s="35"/>
      <c r="E770" s="35"/>
      <c r="F770" s="35"/>
      <c r="G770" s="35"/>
      <c r="H770" s="35"/>
      <c r="I770" s="35"/>
      <c r="J770" s="35"/>
      <c r="K770" s="36"/>
      <c r="L770" s="32" t="str">
        <f aca="false">IF(B770="","",IFERROR(1/(1/SUMPRODUCT(MAX((Seguimientos!$B$5:$B$1004=B770)*Seguimientos!$A$5:$A$1004))),""))</f>
        <v/>
      </c>
      <c r="M770" s="33" t="str">
        <f aca="false">IF(B770="","",COUNTIF(Oportunidades!$B$5:$B$1004,B770))</f>
        <v/>
      </c>
      <c r="N770" s="34" t="str">
        <f aca="false">IF(B770="","",SUMIFS(Oportunidades!$E$5:$E$1004,Oportunidades!$B$5:$B$1004,B770,Oportunidades!$D$5:$D$1004,"5. Ganada"))</f>
        <v/>
      </c>
      <c r="O770" s="35"/>
    </row>
    <row r="771" customFormat="false" ht="15" hidden="false" customHeight="false" outlineLevel="0" collapsed="false">
      <c r="A771" s="29" t="str">
        <f aca="false">IF(B771="","","C-"&amp;TEXT(ROW()-4,"000"))</f>
        <v/>
      </c>
      <c r="B771" s="35"/>
      <c r="C771" s="35"/>
      <c r="D771" s="35"/>
      <c r="E771" s="35"/>
      <c r="F771" s="35"/>
      <c r="G771" s="35"/>
      <c r="H771" s="35"/>
      <c r="I771" s="35"/>
      <c r="J771" s="35"/>
      <c r="K771" s="36"/>
      <c r="L771" s="32" t="str">
        <f aca="false">IF(B771="","",IFERROR(1/(1/SUMPRODUCT(MAX((Seguimientos!$B$5:$B$1004=B771)*Seguimientos!$A$5:$A$1004))),""))</f>
        <v/>
      </c>
      <c r="M771" s="33" t="str">
        <f aca="false">IF(B771="","",COUNTIF(Oportunidades!$B$5:$B$1004,B771))</f>
        <v/>
      </c>
      <c r="N771" s="34" t="str">
        <f aca="false">IF(B771="","",SUMIFS(Oportunidades!$E$5:$E$1004,Oportunidades!$B$5:$B$1004,B771,Oportunidades!$D$5:$D$1004,"5. Ganada"))</f>
        <v/>
      </c>
      <c r="O771" s="35"/>
    </row>
    <row r="772" customFormat="false" ht="15" hidden="false" customHeight="false" outlineLevel="0" collapsed="false">
      <c r="A772" s="29" t="str">
        <f aca="false">IF(B772="","","C-"&amp;TEXT(ROW()-4,"000"))</f>
        <v/>
      </c>
      <c r="B772" s="35"/>
      <c r="C772" s="35"/>
      <c r="D772" s="35"/>
      <c r="E772" s="35"/>
      <c r="F772" s="35"/>
      <c r="G772" s="35"/>
      <c r="H772" s="35"/>
      <c r="I772" s="35"/>
      <c r="J772" s="35"/>
      <c r="K772" s="36"/>
      <c r="L772" s="32" t="str">
        <f aca="false">IF(B772="","",IFERROR(1/(1/SUMPRODUCT(MAX((Seguimientos!$B$5:$B$1004=B772)*Seguimientos!$A$5:$A$1004))),""))</f>
        <v/>
      </c>
      <c r="M772" s="33" t="str">
        <f aca="false">IF(B772="","",COUNTIF(Oportunidades!$B$5:$B$1004,B772))</f>
        <v/>
      </c>
      <c r="N772" s="34" t="str">
        <f aca="false">IF(B772="","",SUMIFS(Oportunidades!$E$5:$E$1004,Oportunidades!$B$5:$B$1004,B772,Oportunidades!$D$5:$D$1004,"5. Ganada"))</f>
        <v/>
      </c>
      <c r="O772" s="35"/>
    </row>
    <row r="773" customFormat="false" ht="15" hidden="false" customHeight="false" outlineLevel="0" collapsed="false">
      <c r="A773" s="29" t="str">
        <f aca="false">IF(B773="","","C-"&amp;TEXT(ROW()-4,"000"))</f>
        <v/>
      </c>
      <c r="B773" s="35"/>
      <c r="C773" s="35"/>
      <c r="D773" s="35"/>
      <c r="E773" s="35"/>
      <c r="F773" s="35"/>
      <c r="G773" s="35"/>
      <c r="H773" s="35"/>
      <c r="I773" s="35"/>
      <c r="J773" s="35"/>
      <c r="K773" s="36"/>
      <c r="L773" s="32" t="str">
        <f aca="false">IF(B773="","",IFERROR(1/(1/SUMPRODUCT(MAX((Seguimientos!$B$5:$B$1004=B773)*Seguimientos!$A$5:$A$1004))),""))</f>
        <v/>
      </c>
      <c r="M773" s="33" t="str">
        <f aca="false">IF(B773="","",COUNTIF(Oportunidades!$B$5:$B$1004,B773))</f>
        <v/>
      </c>
      <c r="N773" s="34" t="str">
        <f aca="false">IF(B773="","",SUMIFS(Oportunidades!$E$5:$E$1004,Oportunidades!$B$5:$B$1004,B773,Oportunidades!$D$5:$D$1004,"5. Ganada"))</f>
        <v/>
      </c>
      <c r="O773" s="35"/>
    </row>
    <row r="774" customFormat="false" ht="15" hidden="false" customHeight="false" outlineLevel="0" collapsed="false">
      <c r="A774" s="29" t="str">
        <f aca="false">IF(B774="","","C-"&amp;TEXT(ROW()-4,"000"))</f>
        <v/>
      </c>
      <c r="B774" s="35"/>
      <c r="C774" s="35"/>
      <c r="D774" s="35"/>
      <c r="E774" s="35"/>
      <c r="F774" s="35"/>
      <c r="G774" s="35"/>
      <c r="H774" s="35"/>
      <c r="I774" s="35"/>
      <c r="J774" s="35"/>
      <c r="K774" s="36"/>
      <c r="L774" s="32" t="str">
        <f aca="false">IF(B774="","",IFERROR(1/(1/SUMPRODUCT(MAX((Seguimientos!$B$5:$B$1004=B774)*Seguimientos!$A$5:$A$1004))),""))</f>
        <v/>
      </c>
      <c r="M774" s="33" t="str">
        <f aca="false">IF(B774="","",COUNTIF(Oportunidades!$B$5:$B$1004,B774))</f>
        <v/>
      </c>
      <c r="N774" s="34" t="str">
        <f aca="false">IF(B774="","",SUMIFS(Oportunidades!$E$5:$E$1004,Oportunidades!$B$5:$B$1004,B774,Oportunidades!$D$5:$D$1004,"5. Ganada"))</f>
        <v/>
      </c>
      <c r="O774" s="35"/>
    </row>
    <row r="775" customFormat="false" ht="15" hidden="false" customHeight="false" outlineLevel="0" collapsed="false">
      <c r="A775" s="29" t="str">
        <f aca="false">IF(B775="","","C-"&amp;TEXT(ROW()-4,"000"))</f>
        <v/>
      </c>
      <c r="B775" s="35"/>
      <c r="C775" s="35"/>
      <c r="D775" s="35"/>
      <c r="E775" s="35"/>
      <c r="F775" s="35"/>
      <c r="G775" s="35"/>
      <c r="H775" s="35"/>
      <c r="I775" s="35"/>
      <c r="J775" s="35"/>
      <c r="K775" s="36"/>
      <c r="L775" s="32" t="str">
        <f aca="false">IF(B775="","",IFERROR(1/(1/SUMPRODUCT(MAX((Seguimientos!$B$5:$B$1004=B775)*Seguimientos!$A$5:$A$1004))),""))</f>
        <v/>
      </c>
      <c r="M775" s="33" t="str">
        <f aca="false">IF(B775="","",COUNTIF(Oportunidades!$B$5:$B$1004,B775))</f>
        <v/>
      </c>
      <c r="N775" s="34" t="str">
        <f aca="false">IF(B775="","",SUMIFS(Oportunidades!$E$5:$E$1004,Oportunidades!$B$5:$B$1004,B775,Oportunidades!$D$5:$D$1004,"5. Ganada"))</f>
        <v/>
      </c>
      <c r="O775" s="35"/>
    </row>
    <row r="776" customFormat="false" ht="15" hidden="false" customHeight="false" outlineLevel="0" collapsed="false">
      <c r="A776" s="29" t="str">
        <f aca="false">IF(B776="","","C-"&amp;TEXT(ROW()-4,"000"))</f>
        <v/>
      </c>
      <c r="B776" s="35"/>
      <c r="C776" s="35"/>
      <c r="D776" s="35"/>
      <c r="E776" s="35"/>
      <c r="F776" s="35"/>
      <c r="G776" s="35"/>
      <c r="H776" s="35"/>
      <c r="I776" s="35"/>
      <c r="J776" s="35"/>
      <c r="K776" s="36"/>
      <c r="L776" s="32" t="str">
        <f aca="false">IF(B776="","",IFERROR(1/(1/SUMPRODUCT(MAX((Seguimientos!$B$5:$B$1004=B776)*Seguimientos!$A$5:$A$1004))),""))</f>
        <v/>
      </c>
      <c r="M776" s="33" t="str">
        <f aca="false">IF(B776="","",COUNTIF(Oportunidades!$B$5:$B$1004,B776))</f>
        <v/>
      </c>
      <c r="N776" s="34" t="str">
        <f aca="false">IF(B776="","",SUMIFS(Oportunidades!$E$5:$E$1004,Oportunidades!$B$5:$B$1004,B776,Oportunidades!$D$5:$D$1004,"5. Ganada"))</f>
        <v/>
      </c>
      <c r="O776" s="35"/>
    </row>
    <row r="777" customFormat="false" ht="15" hidden="false" customHeight="false" outlineLevel="0" collapsed="false">
      <c r="A777" s="29" t="str">
        <f aca="false">IF(B777="","","C-"&amp;TEXT(ROW()-4,"000"))</f>
        <v/>
      </c>
      <c r="B777" s="35"/>
      <c r="C777" s="35"/>
      <c r="D777" s="35"/>
      <c r="E777" s="35"/>
      <c r="F777" s="35"/>
      <c r="G777" s="35"/>
      <c r="H777" s="35"/>
      <c r="I777" s="35"/>
      <c r="J777" s="35"/>
      <c r="K777" s="36"/>
      <c r="L777" s="32" t="str">
        <f aca="false">IF(B777="","",IFERROR(1/(1/SUMPRODUCT(MAX((Seguimientos!$B$5:$B$1004=B777)*Seguimientos!$A$5:$A$1004))),""))</f>
        <v/>
      </c>
      <c r="M777" s="33" t="str">
        <f aca="false">IF(B777="","",COUNTIF(Oportunidades!$B$5:$B$1004,B777))</f>
        <v/>
      </c>
      <c r="N777" s="34" t="str">
        <f aca="false">IF(B777="","",SUMIFS(Oportunidades!$E$5:$E$1004,Oportunidades!$B$5:$B$1004,B777,Oportunidades!$D$5:$D$1004,"5. Ganada"))</f>
        <v/>
      </c>
      <c r="O777" s="35"/>
    </row>
    <row r="778" customFormat="false" ht="15" hidden="false" customHeight="false" outlineLevel="0" collapsed="false">
      <c r="A778" s="29" t="str">
        <f aca="false">IF(B778="","","C-"&amp;TEXT(ROW()-4,"000"))</f>
        <v/>
      </c>
      <c r="B778" s="35"/>
      <c r="C778" s="35"/>
      <c r="D778" s="35"/>
      <c r="E778" s="35"/>
      <c r="F778" s="35"/>
      <c r="G778" s="35"/>
      <c r="H778" s="35"/>
      <c r="I778" s="35"/>
      <c r="J778" s="35"/>
      <c r="K778" s="36"/>
      <c r="L778" s="32" t="str">
        <f aca="false">IF(B778="","",IFERROR(1/(1/SUMPRODUCT(MAX((Seguimientos!$B$5:$B$1004=B778)*Seguimientos!$A$5:$A$1004))),""))</f>
        <v/>
      </c>
      <c r="M778" s="33" t="str">
        <f aca="false">IF(B778="","",COUNTIF(Oportunidades!$B$5:$B$1004,B778))</f>
        <v/>
      </c>
      <c r="N778" s="34" t="str">
        <f aca="false">IF(B778="","",SUMIFS(Oportunidades!$E$5:$E$1004,Oportunidades!$B$5:$B$1004,B778,Oportunidades!$D$5:$D$1004,"5. Ganada"))</f>
        <v/>
      </c>
      <c r="O778" s="35"/>
    </row>
    <row r="779" customFormat="false" ht="15" hidden="false" customHeight="false" outlineLevel="0" collapsed="false">
      <c r="A779" s="29" t="str">
        <f aca="false">IF(B779="","","C-"&amp;TEXT(ROW()-4,"000"))</f>
        <v/>
      </c>
      <c r="B779" s="35"/>
      <c r="C779" s="35"/>
      <c r="D779" s="35"/>
      <c r="E779" s="35"/>
      <c r="F779" s="35"/>
      <c r="G779" s="35"/>
      <c r="H779" s="35"/>
      <c r="I779" s="35"/>
      <c r="J779" s="35"/>
      <c r="K779" s="36"/>
      <c r="L779" s="32" t="str">
        <f aca="false">IF(B779="","",IFERROR(1/(1/SUMPRODUCT(MAX((Seguimientos!$B$5:$B$1004=B779)*Seguimientos!$A$5:$A$1004))),""))</f>
        <v/>
      </c>
      <c r="M779" s="33" t="str">
        <f aca="false">IF(B779="","",COUNTIF(Oportunidades!$B$5:$B$1004,B779))</f>
        <v/>
      </c>
      <c r="N779" s="34" t="str">
        <f aca="false">IF(B779="","",SUMIFS(Oportunidades!$E$5:$E$1004,Oportunidades!$B$5:$B$1004,B779,Oportunidades!$D$5:$D$1004,"5. Ganada"))</f>
        <v/>
      </c>
      <c r="O779" s="35"/>
    </row>
    <row r="780" customFormat="false" ht="15" hidden="false" customHeight="false" outlineLevel="0" collapsed="false">
      <c r="A780" s="29" t="str">
        <f aca="false">IF(B780="","","C-"&amp;TEXT(ROW()-4,"000"))</f>
        <v/>
      </c>
      <c r="B780" s="35"/>
      <c r="C780" s="35"/>
      <c r="D780" s="35"/>
      <c r="E780" s="35"/>
      <c r="F780" s="35"/>
      <c r="G780" s="35"/>
      <c r="H780" s="35"/>
      <c r="I780" s="35"/>
      <c r="J780" s="35"/>
      <c r="K780" s="36"/>
      <c r="L780" s="32" t="str">
        <f aca="false">IF(B780="","",IFERROR(1/(1/SUMPRODUCT(MAX((Seguimientos!$B$5:$B$1004=B780)*Seguimientos!$A$5:$A$1004))),""))</f>
        <v/>
      </c>
      <c r="M780" s="33" t="str">
        <f aca="false">IF(B780="","",COUNTIF(Oportunidades!$B$5:$B$1004,B780))</f>
        <v/>
      </c>
      <c r="N780" s="34" t="str">
        <f aca="false">IF(B780="","",SUMIFS(Oportunidades!$E$5:$E$1004,Oportunidades!$B$5:$B$1004,B780,Oportunidades!$D$5:$D$1004,"5. Ganada"))</f>
        <v/>
      </c>
      <c r="O780" s="35"/>
    </row>
    <row r="781" customFormat="false" ht="15" hidden="false" customHeight="false" outlineLevel="0" collapsed="false">
      <c r="A781" s="29" t="str">
        <f aca="false">IF(B781="","","C-"&amp;TEXT(ROW()-4,"000"))</f>
        <v/>
      </c>
      <c r="B781" s="35"/>
      <c r="C781" s="35"/>
      <c r="D781" s="35"/>
      <c r="E781" s="35"/>
      <c r="F781" s="35"/>
      <c r="G781" s="35"/>
      <c r="H781" s="35"/>
      <c r="I781" s="35"/>
      <c r="J781" s="35"/>
      <c r="K781" s="36"/>
      <c r="L781" s="32" t="str">
        <f aca="false">IF(B781="","",IFERROR(1/(1/SUMPRODUCT(MAX((Seguimientos!$B$5:$B$1004=B781)*Seguimientos!$A$5:$A$1004))),""))</f>
        <v/>
      </c>
      <c r="M781" s="33" t="str">
        <f aca="false">IF(B781="","",COUNTIF(Oportunidades!$B$5:$B$1004,B781))</f>
        <v/>
      </c>
      <c r="N781" s="34" t="str">
        <f aca="false">IF(B781="","",SUMIFS(Oportunidades!$E$5:$E$1004,Oportunidades!$B$5:$B$1004,B781,Oportunidades!$D$5:$D$1004,"5. Ganada"))</f>
        <v/>
      </c>
      <c r="O781" s="35"/>
    </row>
    <row r="782" customFormat="false" ht="15" hidden="false" customHeight="false" outlineLevel="0" collapsed="false">
      <c r="A782" s="29" t="str">
        <f aca="false">IF(B782="","","C-"&amp;TEXT(ROW()-4,"000"))</f>
        <v/>
      </c>
      <c r="B782" s="35"/>
      <c r="C782" s="35"/>
      <c r="D782" s="35"/>
      <c r="E782" s="35"/>
      <c r="F782" s="35"/>
      <c r="G782" s="35"/>
      <c r="H782" s="35"/>
      <c r="I782" s="35"/>
      <c r="J782" s="35"/>
      <c r="K782" s="36"/>
      <c r="L782" s="32" t="str">
        <f aca="false">IF(B782="","",IFERROR(1/(1/SUMPRODUCT(MAX((Seguimientos!$B$5:$B$1004=B782)*Seguimientos!$A$5:$A$1004))),""))</f>
        <v/>
      </c>
      <c r="M782" s="33" t="str">
        <f aca="false">IF(B782="","",COUNTIF(Oportunidades!$B$5:$B$1004,B782))</f>
        <v/>
      </c>
      <c r="N782" s="34" t="str">
        <f aca="false">IF(B782="","",SUMIFS(Oportunidades!$E$5:$E$1004,Oportunidades!$B$5:$B$1004,B782,Oportunidades!$D$5:$D$1004,"5. Ganada"))</f>
        <v/>
      </c>
      <c r="O782" s="35"/>
    </row>
    <row r="783" customFormat="false" ht="15" hidden="false" customHeight="false" outlineLevel="0" collapsed="false">
      <c r="A783" s="29" t="str">
        <f aca="false">IF(B783="","","C-"&amp;TEXT(ROW()-4,"000"))</f>
        <v/>
      </c>
      <c r="B783" s="35"/>
      <c r="C783" s="35"/>
      <c r="D783" s="35"/>
      <c r="E783" s="35"/>
      <c r="F783" s="35"/>
      <c r="G783" s="35"/>
      <c r="H783" s="35"/>
      <c r="I783" s="35"/>
      <c r="J783" s="35"/>
      <c r="K783" s="36"/>
      <c r="L783" s="32" t="str">
        <f aca="false">IF(B783="","",IFERROR(1/(1/SUMPRODUCT(MAX((Seguimientos!$B$5:$B$1004=B783)*Seguimientos!$A$5:$A$1004))),""))</f>
        <v/>
      </c>
      <c r="M783" s="33" t="str">
        <f aca="false">IF(B783="","",COUNTIF(Oportunidades!$B$5:$B$1004,B783))</f>
        <v/>
      </c>
      <c r="N783" s="34" t="str">
        <f aca="false">IF(B783="","",SUMIFS(Oportunidades!$E$5:$E$1004,Oportunidades!$B$5:$B$1004,B783,Oportunidades!$D$5:$D$1004,"5. Ganada"))</f>
        <v/>
      </c>
      <c r="O783" s="35"/>
    </row>
    <row r="784" customFormat="false" ht="15" hidden="false" customHeight="false" outlineLevel="0" collapsed="false">
      <c r="A784" s="29" t="str">
        <f aca="false">IF(B784="","","C-"&amp;TEXT(ROW()-4,"000"))</f>
        <v/>
      </c>
      <c r="B784" s="35"/>
      <c r="C784" s="35"/>
      <c r="D784" s="35"/>
      <c r="E784" s="35"/>
      <c r="F784" s="35"/>
      <c r="G784" s="35"/>
      <c r="H784" s="35"/>
      <c r="I784" s="35"/>
      <c r="J784" s="35"/>
      <c r="K784" s="36"/>
      <c r="L784" s="32" t="str">
        <f aca="false">IF(B784="","",IFERROR(1/(1/SUMPRODUCT(MAX((Seguimientos!$B$5:$B$1004=B784)*Seguimientos!$A$5:$A$1004))),""))</f>
        <v/>
      </c>
      <c r="M784" s="33" t="str">
        <f aca="false">IF(B784="","",COUNTIF(Oportunidades!$B$5:$B$1004,B784))</f>
        <v/>
      </c>
      <c r="N784" s="34" t="str">
        <f aca="false">IF(B784="","",SUMIFS(Oportunidades!$E$5:$E$1004,Oportunidades!$B$5:$B$1004,B784,Oportunidades!$D$5:$D$1004,"5. Ganada"))</f>
        <v/>
      </c>
      <c r="O784" s="35"/>
    </row>
    <row r="785" customFormat="false" ht="15" hidden="false" customHeight="false" outlineLevel="0" collapsed="false">
      <c r="A785" s="29" t="str">
        <f aca="false">IF(B785="","","C-"&amp;TEXT(ROW()-4,"000"))</f>
        <v/>
      </c>
      <c r="B785" s="35"/>
      <c r="C785" s="35"/>
      <c r="D785" s="35"/>
      <c r="E785" s="35"/>
      <c r="F785" s="35"/>
      <c r="G785" s="35"/>
      <c r="H785" s="35"/>
      <c r="I785" s="35"/>
      <c r="J785" s="35"/>
      <c r="K785" s="36"/>
      <c r="L785" s="32" t="str">
        <f aca="false">IF(B785="","",IFERROR(1/(1/SUMPRODUCT(MAX((Seguimientos!$B$5:$B$1004=B785)*Seguimientos!$A$5:$A$1004))),""))</f>
        <v/>
      </c>
      <c r="M785" s="33" t="str">
        <f aca="false">IF(B785="","",COUNTIF(Oportunidades!$B$5:$B$1004,B785))</f>
        <v/>
      </c>
      <c r="N785" s="34" t="str">
        <f aca="false">IF(B785="","",SUMIFS(Oportunidades!$E$5:$E$1004,Oportunidades!$B$5:$B$1004,B785,Oportunidades!$D$5:$D$1004,"5. Ganada"))</f>
        <v/>
      </c>
      <c r="O785" s="35"/>
    </row>
    <row r="786" customFormat="false" ht="15" hidden="false" customHeight="false" outlineLevel="0" collapsed="false">
      <c r="A786" s="29" t="str">
        <f aca="false">IF(B786="","","C-"&amp;TEXT(ROW()-4,"000"))</f>
        <v/>
      </c>
      <c r="B786" s="35"/>
      <c r="C786" s="35"/>
      <c r="D786" s="35"/>
      <c r="E786" s="35"/>
      <c r="F786" s="35"/>
      <c r="G786" s="35"/>
      <c r="H786" s="35"/>
      <c r="I786" s="35"/>
      <c r="J786" s="35"/>
      <c r="K786" s="36"/>
      <c r="L786" s="32" t="str">
        <f aca="false">IF(B786="","",IFERROR(1/(1/SUMPRODUCT(MAX((Seguimientos!$B$5:$B$1004=B786)*Seguimientos!$A$5:$A$1004))),""))</f>
        <v/>
      </c>
      <c r="M786" s="33" t="str">
        <f aca="false">IF(B786="","",COUNTIF(Oportunidades!$B$5:$B$1004,B786))</f>
        <v/>
      </c>
      <c r="N786" s="34" t="str">
        <f aca="false">IF(B786="","",SUMIFS(Oportunidades!$E$5:$E$1004,Oportunidades!$B$5:$B$1004,B786,Oportunidades!$D$5:$D$1004,"5. Ganada"))</f>
        <v/>
      </c>
      <c r="O786" s="35"/>
    </row>
    <row r="787" customFormat="false" ht="15" hidden="false" customHeight="false" outlineLevel="0" collapsed="false">
      <c r="A787" s="29" t="str">
        <f aca="false">IF(B787="","","C-"&amp;TEXT(ROW()-4,"000"))</f>
        <v/>
      </c>
      <c r="B787" s="35"/>
      <c r="C787" s="35"/>
      <c r="D787" s="35"/>
      <c r="E787" s="35"/>
      <c r="F787" s="35"/>
      <c r="G787" s="35"/>
      <c r="H787" s="35"/>
      <c r="I787" s="35"/>
      <c r="J787" s="35"/>
      <c r="K787" s="36"/>
      <c r="L787" s="32" t="str">
        <f aca="false">IF(B787="","",IFERROR(1/(1/SUMPRODUCT(MAX((Seguimientos!$B$5:$B$1004=B787)*Seguimientos!$A$5:$A$1004))),""))</f>
        <v/>
      </c>
      <c r="M787" s="33" t="str">
        <f aca="false">IF(B787="","",COUNTIF(Oportunidades!$B$5:$B$1004,B787))</f>
        <v/>
      </c>
      <c r="N787" s="34" t="str">
        <f aca="false">IF(B787="","",SUMIFS(Oportunidades!$E$5:$E$1004,Oportunidades!$B$5:$B$1004,B787,Oportunidades!$D$5:$D$1004,"5. Ganada"))</f>
        <v/>
      </c>
      <c r="O787" s="35"/>
    </row>
    <row r="788" customFormat="false" ht="15" hidden="false" customHeight="false" outlineLevel="0" collapsed="false">
      <c r="A788" s="29" t="str">
        <f aca="false">IF(B788="","","C-"&amp;TEXT(ROW()-4,"000"))</f>
        <v/>
      </c>
      <c r="B788" s="35"/>
      <c r="C788" s="35"/>
      <c r="D788" s="35"/>
      <c r="E788" s="35"/>
      <c r="F788" s="35"/>
      <c r="G788" s="35"/>
      <c r="H788" s="35"/>
      <c r="I788" s="35"/>
      <c r="J788" s="35"/>
      <c r="K788" s="36"/>
      <c r="L788" s="32" t="str">
        <f aca="false">IF(B788="","",IFERROR(1/(1/SUMPRODUCT(MAX((Seguimientos!$B$5:$B$1004=B788)*Seguimientos!$A$5:$A$1004))),""))</f>
        <v/>
      </c>
      <c r="M788" s="33" t="str">
        <f aca="false">IF(B788="","",COUNTIF(Oportunidades!$B$5:$B$1004,B788))</f>
        <v/>
      </c>
      <c r="N788" s="34" t="str">
        <f aca="false">IF(B788="","",SUMIFS(Oportunidades!$E$5:$E$1004,Oportunidades!$B$5:$B$1004,B788,Oportunidades!$D$5:$D$1004,"5. Ganada"))</f>
        <v/>
      </c>
      <c r="O788" s="35"/>
    </row>
    <row r="789" customFormat="false" ht="15" hidden="false" customHeight="false" outlineLevel="0" collapsed="false">
      <c r="A789" s="29" t="str">
        <f aca="false">IF(B789="","","C-"&amp;TEXT(ROW()-4,"000"))</f>
        <v/>
      </c>
      <c r="B789" s="35"/>
      <c r="C789" s="35"/>
      <c r="D789" s="35"/>
      <c r="E789" s="35"/>
      <c r="F789" s="35"/>
      <c r="G789" s="35"/>
      <c r="H789" s="35"/>
      <c r="I789" s="35"/>
      <c r="J789" s="35"/>
      <c r="K789" s="36"/>
      <c r="L789" s="32" t="str">
        <f aca="false">IF(B789="","",IFERROR(1/(1/SUMPRODUCT(MAX((Seguimientos!$B$5:$B$1004=B789)*Seguimientos!$A$5:$A$1004))),""))</f>
        <v/>
      </c>
      <c r="M789" s="33" t="str">
        <f aca="false">IF(B789="","",COUNTIF(Oportunidades!$B$5:$B$1004,B789))</f>
        <v/>
      </c>
      <c r="N789" s="34" t="str">
        <f aca="false">IF(B789="","",SUMIFS(Oportunidades!$E$5:$E$1004,Oportunidades!$B$5:$B$1004,B789,Oportunidades!$D$5:$D$1004,"5. Ganada"))</f>
        <v/>
      </c>
      <c r="O789" s="35"/>
    </row>
    <row r="790" customFormat="false" ht="15" hidden="false" customHeight="false" outlineLevel="0" collapsed="false">
      <c r="A790" s="29" t="str">
        <f aca="false">IF(B790="","","C-"&amp;TEXT(ROW()-4,"000"))</f>
        <v/>
      </c>
      <c r="B790" s="35"/>
      <c r="C790" s="35"/>
      <c r="D790" s="35"/>
      <c r="E790" s="35"/>
      <c r="F790" s="35"/>
      <c r="G790" s="35"/>
      <c r="H790" s="35"/>
      <c r="I790" s="35"/>
      <c r="J790" s="35"/>
      <c r="K790" s="36"/>
      <c r="L790" s="32" t="str">
        <f aca="false">IF(B790="","",IFERROR(1/(1/SUMPRODUCT(MAX((Seguimientos!$B$5:$B$1004=B790)*Seguimientos!$A$5:$A$1004))),""))</f>
        <v/>
      </c>
      <c r="M790" s="33" t="str">
        <f aca="false">IF(B790="","",COUNTIF(Oportunidades!$B$5:$B$1004,B790))</f>
        <v/>
      </c>
      <c r="N790" s="34" t="str">
        <f aca="false">IF(B790="","",SUMIFS(Oportunidades!$E$5:$E$1004,Oportunidades!$B$5:$B$1004,B790,Oportunidades!$D$5:$D$1004,"5. Ganada"))</f>
        <v/>
      </c>
      <c r="O790" s="35"/>
    </row>
    <row r="791" customFormat="false" ht="15" hidden="false" customHeight="false" outlineLevel="0" collapsed="false">
      <c r="A791" s="29" t="str">
        <f aca="false">IF(B791="","","C-"&amp;TEXT(ROW()-4,"000"))</f>
        <v/>
      </c>
      <c r="B791" s="35"/>
      <c r="C791" s="35"/>
      <c r="D791" s="35"/>
      <c r="E791" s="35"/>
      <c r="F791" s="35"/>
      <c r="G791" s="35"/>
      <c r="H791" s="35"/>
      <c r="I791" s="35"/>
      <c r="J791" s="35"/>
      <c r="K791" s="36"/>
      <c r="L791" s="32" t="str">
        <f aca="false">IF(B791="","",IFERROR(1/(1/SUMPRODUCT(MAX((Seguimientos!$B$5:$B$1004=B791)*Seguimientos!$A$5:$A$1004))),""))</f>
        <v/>
      </c>
      <c r="M791" s="33" t="str">
        <f aca="false">IF(B791="","",COUNTIF(Oportunidades!$B$5:$B$1004,B791))</f>
        <v/>
      </c>
      <c r="N791" s="34" t="str">
        <f aca="false">IF(B791="","",SUMIFS(Oportunidades!$E$5:$E$1004,Oportunidades!$B$5:$B$1004,B791,Oportunidades!$D$5:$D$1004,"5. Ganada"))</f>
        <v/>
      </c>
      <c r="O791" s="35"/>
    </row>
    <row r="792" customFormat="false" ht="15" hidden="false" customHeight="false" outlineLevel="0" collapsed="false">
      <c r="A792" s="29" t="str">
        <f aca="false">IF(B792="","","C-"&amp;TEXT(ROW()-4,"000"))</f>
        <v/>
      </c>
      <c r="B792" s="35"/>
      <c r="C792" s="35"/>
      <c r="D792" s="35"/>
      <c r="E792" s="35"/>
      <c r="F792" s="35"/>
      <c r="G792" s="35"/>
      <c r="H792" s="35"/>
      <c r="I792" s="35"/>
      <c r="J792" s="35"/>
      <c r="K792" s="36"/>
      <c r="L792" s="32" t="str">
        <f aca="false">IF(B792="","",IFERROR(1/(1/SUMPRODUCT(MAX((Seguimientos!$B$5:$B$1004=B792)*Seguimientos!$A$5:$A$1004))),""))</f>
        <v/>
      </c>
      <c r="M792" s="33" t="str">
        <f aca="false">IF(B792="","",COUNTIF(Oportunidades!$B$5:$B$1004,B792))</f>
        <v/>
      </c>
      <c r="N792" s="34" t="str">
        <f aca="false">IF(B792="","",SUMIFS(Oportunidades!$E$5:$E$1004,Oportunidades!$B$5:$B$1004,B792,Oportunidades!$D$5:$D$1004,"5. Ganada"))</f>
        <v/>
      </c>
      <c r="O792" s="35"/>
    </row>
    <row r="793" customFormat="false" ht="15" hidden="false" customHeight="false" outlineLevel="0" collapsed="false">
      <c r="A793" s="29" t="str">
        <f aca="false">IF(B793="","","C-"&amp;TEXT(ROW()-4,"000"))</f>
        <v/>
      </c>
      <c r="B793" s="35"/>
      <c r="C793" s="35"/>
      <c r="D793" s="35"/>
      <c r="E793" s="35"/>
      <c r="F793" s="35"/>
      <c r="G793" s="35"/>
      <c r="H793" s="35"/>
      <c r="I793" s="35"/>
      <c r="J793" s="35"/>
      <c r="K793" s="36"/>
      <c r="L793" s="32" t="str">
        <f aca="false">IF(B793="","",IFERROR(1/(1/SUMPRODUCT(MAX((Seguimientos!$B$5:$B$1004=B793)*Seguimientos!$A$5:$A$1004))),""))</f>
        <v/>
      </c>
      <c r="M793" s="33" t="str">
        <f aca="false">IF(B793="","",COUNTIF(Oportunidades!$B$5:$B$1004,B793))</f>
        <v/>
      </c>
      <c r="N793" s="34" t="str">
        <f aca="false">IF(B793="","",SUMIFS(Oportunidades!$E$5:$E$1004,Oportunidades!$B$5:$B$1004,B793,Oportunidades!$D$5:$D$1004,"5. Ganada"))</f>
        <v/>
      </c>
      <c r="O793" s="35"/>
    </row>
    <row r="794" customFormat="false" ht="15" hidden="false" customHeight="false" outlineLevel="0" collapsed="false">
      <c r="A794" s="29" t="str">
        <f aca="false">IF(B794="","","C-"&amp;TEXT(ROW()-4,"000"))</f>
        <v/>
      </c>
      <c r="B794" s="35"/>
      <c r="C794" s="35"/>
      <c r="D794" s="35"/>
      <c r="E794" s="35"/>
      <c r="F794" s="35"/>
      <c r="G794" s="35"/>
      <c r="H794" s="35"/>
      <c r="I794" s="35"/>
      <c r="J794" s="35"/>
      <c r="K794" s="36"/>
      <c r="L794" s="32" t="str">
        <f aca="false">IF(B794="","",IFERROR(1/(1/SUMPRODUCT(MAX((Seguimientos!$B$5:$B$1004=B794)*Seguimientos!$A$5:$A$1004))),""))</f>
        <v/>
      </c>
      <c r="M794" s="33" t="str">
        <f aca="false">IF(B794="","",COUNTIF(Oportunidades!$B$5:$B$1004,B794))</f>
        <v/>
      </c>
      <c r="N794" s="34" t="str">
        <f aca="false">IF(B794="","",SUMIFS(Oportunidades!$E$5:$E$1004,Oportunidades!$B$5:$B$1004,B794,Oportunidades!$D$5:$D$1004,"5. Ganada"))</f>
        <v/>
      </c>
      <c r="O794" s="35"/>
    </row>
    <row r="795" customFormat="false" ht="15" hidden="false" customHeight="false" outlineLevel="0" collapsed="false">
      <c r="A795" s="29" t="str">
        <f aca="false">IF(B795="","","C-"&amp;TEXT(ROW()-4,"000"))</f>
        <v/>
      </c>
      <c r="B795" s="35"/>
      <c r="C795" s="35"/>
      <c r="D795" s="35"/>
      <c r="E795" s="35"/>
      <c r="F795" s="35"/>
      <c r="G795" s="35"/>
      <c r="H795" s="35"/>
      <c r="I795" s="35"/>
      <c r="J795" s="35"/>
      <c r="K795" s="36"/>
      <c r="L795" s="32" t="str">
        <f aca="false">IF(B795="","",IFERROR(1/(1/SUMPRODUCT(MAX((Seguimientos!$B$5:$B$1004=B795)*Seguimientos!$A$5:$A$1004))),""))</f>
        <v/>
      </c>
      <c r="M795" s="33" t="str">
        <f aca="false">IF(B795="","",COUNTIF(Oportunidades!$B$5:$B$1004,B795))</f>
        <v/>
      </c>
      <c r="N795" s="34" t="str">
        <f aca="false">IF(B795="","",SUMIFS(Oportunidades!$E$5:$E$1004,Oportunidades!$B$5:$B$1004,B795,Oportunidades!$D$5:$D$1004,"5. Ganada"))</f>
        <v/>
      </c>
      <c r="O795" s="35"/>
    </row>
    <row r="796" customFormat="false" ht="15" hidden="false" customHeight="false" outlineLevel="0" collapsed="false">
      <c r="A796" s="29" t="str">
        <f aca="false">IF(B796="","","C-"&amp;TEXT(ROW()-4,"000"))</f>
        <v/>
      </c>
      <c r="B796" s="35"/>
      <c r="C796" s="35"/>
      <c r="D796" s="35"/>
      <c r="E796" s="35"/>
      <c r="F796" s="35"/>
      <c r="G796" s="35"/>
      <c r="H796" s="35"/>
      <c r="I796" s="35"/>
      <c r="J796" s="35"/>
      <c r="K796" s="36"/>
      <c r="L796" s="32" t="str">
        <f aca="false">IF(B796="","",IFERROR(1/(1/SUMPRODUCT(MAX((Seguimientos!$B$5:$B$1004=B796)*Seguimientos!$A$5:$A$1004))),""))</f>
        <v/>
      </c>
      <c r="M796" s="33" t="str">
        <f aca="false">IF(B796="","",COUNTIF(Oportunidades!$B$5:$B$1004,B796))</f>
        <v/>
      </c>
      <c r="N796" s="34" t="str">
        <f aca="false">IF(B796="","",SUMIFS(Oportunidades!$E$5:$E$1004,Oportunidades!$B$5:$B$1004,B796,Oportunidades!$D$5:$D$1004,"5. Ganada"))</f>
        <v/>
      </c>
      <c r="O796" s="35"/>
    </row>
    <row r="797" customFormat="false" ht="15" hidden="false" customHeight="false" outlineLevel="0" collapsed="false">
      <c r="A797" s="29" t="str">
        <f aca="false">IF(B797="","","C-"&amp;TEXT(ROW()-4,"000"))</f>
        <v/>
      </c>
      <c r="B797" s="35"/>
      <c r="C797" s="35"/>
      <c r="D797" s="35"/>
      <c r="E797" s="35"/>
      <c r="F797" s="35"/>
      <c r="G797" s="35"/>
      <c r="H797" s="35"/>
      <c r="I797" s="35"/>
      <c r="J797" s="35"/>
      <c r="K797" s="36"/>
      <c r="L797" s="32" t="str">
        <f aca="false">IF(B797="","",IFERROR(1/(1/SUMPRODUCT(MAX((Seguimientos!$B$5:$B$1004=B797)*Seguimientos!$A$5:$A$1004))),""))</f>
        <v/>
      </c>
      <c r="M797" s="33" t="str">
        <f aca="false">IF(B797="","",COUNTIF(Oportunidades!$B$5:$B$1004,B797))</f>
        <v/>
      </c>
      <c r="N797" s="34" t="str">
        <f aca="false">IF(B797="","",SUMIFS(Oportunidades!$E$5:$E$1004,Oportunidades!$B$5:$B$1004,B797,Oportunidades!$D$5:$D$1004,"5. Ganada"))</f>
        <v/>
      </c>
      <c r="O797" s="35"/>
    </row>
    <row r="798" customFormat="false" ht="15" hidden="false" customHeight="false" outlineLevel="0" collapsed="false">
      <c r="A798" s="29" t="str">
        <f aca="false">IF(B798="","","C-"&amp;TEXT(ROW()-4,"000"))</f>
        <v/>
      </c>
      <c r="B798" s="35"/>
      <c r="C798" s="35"/>
      <c r="D798" s="35"/>
      <c r="E798" s="35"/>
      <c r="F798" s="35"/>
      <c r="G798" s="35"/>
      <c r="H798" s="35"/>
      <c r="I798" s="35"/>
      <c r="J798" s="35"/>
      <c r="K798" s="36"/>
      <c r="L798" s="32" t="str">
        <f aca="false">IF(B798="","",IFERROR(1/(1/SUMPRODUCT(MAX((Seguimientos!$B$5:$B$1004=B798)*Seguimientos!$A$5:$A$1004))),""))</f>
        <v/>
      </c>
      <c r="M798" s="33" t="str">
        <f aca="false">IF(B798="","",COUNTIF(Oportunidades!$B$5:$B$1004,B798))</f>
        <v/>
      </c>
      <c r="N798" s="34" t="str">
        <f aca="false">IF(B798="","",SUMIFS(Oportunidades!$E$5:$E$1004,Oportunidades!$B$5:$B$1004,B798,Oportunidades!$D$5:$D$1004,"5. Ganada"))</f>
        <v/>
      </c>
      <c r="O798" s="35"/>
    </row>
    <row r="799" customFormat="false" ht="15" hidden="false" customHeight="false" outlineLevel="0" collapsed="false">
      <c r="A799" s="29" t="str">
        <f aca="false">IF(B799="","","C-"&amp;TEXT(ROW()-4,"000"))</f>
        <v/>
      </c>
      <c r="B799" s="35"/>
      <c r="C799" s="35"/>
      <c r="D799" s="35"/>
      <c r="E799" s="35"/>
      <c r="F799" s="35"/>
      <c r="G799" s="35"/>
      <c r="H799" s="35"/>
      <c r="I799" s="35"/>
      <c r="J799" s="35"/>
      <c r="K799" s="36"/>
      <c r="L799" s="32" t="str">
        <f aca="false">IF(B799="","",IFERROR(1/(1/SUMPRODUCT(MAX((Seguimientos!$B$5:$B$1004=B799)*Seguimientos!$A$5:$A$1004))),""))</f>
        <v/>
      </c>
      <c r="M799" s="33" t="str">
        <f aca="false">IF(B799="","",COUNTIF(Oportunidades!$B$5:$B$1004,B799))</f>
        <v/>
      </c>
      <c r="N799" s="34" t="str">
        <f aca="false">IF(B799="","",SUMIFS(Oportunidades!$E$5:$E$1004,Oportunidades!$B$5:$B$1004,B799,Oportunidades!$D$5:$D$1004,"5. Ganada"))</f>
        <v/>
      </c>
      <c r="O799" s="35"/>
    </row>
    <row r="800" customFormat="false" ht="15" hidden="false" customHeight="false" outlineLevel="0" collapsed="false">
      <c r="A800" s="29" t="str">
        <f aca="false">IF(B800="","","C-"&amp;TEXT(ROW()-4,"000"))</f>
        <v/>
      </c>
      <c r="B800" s="35"/>
      <c r="C800" s="35"/>
      <c r="D800" s="35"/>
      <c r="E800" s="35"/>
      <c r="F800" s="35"/>
      <c r="G800" s="35"/>
      <c r="H800" s="35"/>
      <c r="I800" s="35"/>
      <c r="J800" s="35"/>
      <c r="K800" s="36"/>
      <c r="L800" s="32" t="str">
        <f aca="false">IF(B800="","",IFERROR(1/(1/SUMPRODUCT(MAX((Seguimientos!$B$5:$B$1004=B800)*Seguimientos!$A$5:$A$1004))),""))</f>
        <v/>
      </c>
      <c r="M800" s="33" t="str">
        <f aca="false">IF(B800="","",COUNTIF(Oportunidades!$B$5:$B$1004,B800))</f>
        <v/>
      </c>
      <c r="N800" s="34" t="str">
        <f aca="false">IF(B800="","",SUMIFS(Oportunidades!$E$5:$E$1004,Oportunidades!$B$5:$B$1004,B800,Oportunidades!$D$5:$D$1004,"5. Ganada"))</f>
        <v/>
      </c>
      <c r="O800" s="35"/>
    </row>
    <row r="801" customFormat="false" ht="15" hidden="false" customHeight="false" outlineLevel="0" collapsed="false">
      <c r="A801" s="29" t="str">
        <f aca="false">IF(B801="","","C-"&amp;TEXT(ROW()-4,"000"))</f>
        <v/>
      </c>
      <c r="B801" s="35"/>
      <c r="C801" s="35"/>
      <c r="D801" s="35"/>
      <c r="E801" s="35"/>
      <c r="F801" s="35"/>
      <c r="G801" s="35"/>
      <c r="H801" s="35"/>
      <c r="I801" s="35"/>
      <c r="J801" s="35"/>
      <c r="K801" s="36"/>
      <c r="L801" s="32" t="str">
        <f aca="false">IF(B801="","",IFERROR(1/(1/SUMPRODUCT(MAX((Seguimientos!$B$5:$B$1004=B801)*Seguimientos!$A$5:$A$1004))),""))</f>
        <v/>
      </c>
      <c r="M801" s="33" t="str">
        <f aca="false">IF(B801="","",COUNTIF(Oportunidades!$B$5:$B$1004,B801))</f>
        <v/>
      </c>
      <c r="N801" s="34" t="str">
        <f aca="false">IF(B801="","",SUMIFS(Oportunidades!$E$5:$E$1004,Oportunidades!$B$5:$B$1004,B801,Oportunidades!$D$5:$D$1004,"5. Ganada"))</f>
        <v/>
      </c>
      <c r="O801" s="35"/>
    </row>
    <row r="802" customFormat="false" ht="15" hidden="false" customHeight="false" outlineLevel="0" collapsed="false">
      <c r="A802" s="29" t="str">
        <f aca="false">IF(B802="","","C-"&amp;TEXT(ROW()-4,"000"))</f>
        <v/>
      </c>
      <c r="B802" s="35"/>
      <c r="C802" s="35"/>
      <c r="D802" s="35"/>
      <c r="E802" s="35"/>
      <c r="F802" s="35"/>
      <c r="G802" s="35"/>
      <c r="H802" s="35"/>
      <c r="I802" s="35"/>
      <c r="J802" s="35"/>
      <c r="K802" s="36"/>
      <c r="L802" s="32" t="str">
        <f aca="false">IF(B802="","",IFERROR(1/(1/SUMPRODUCT(MAX((Seguimientos!$B$5:$B$1004=B802)*Seguimientos!$A$5:$A$1004))),""))</f>
        <v/>
      </c>
      <c r="M802" s="33" t="str">
        <f aca="false">IF(B802="","",COUNTIF(Oportunidades!$B$5:$B$1004,B802))</f>
        <v/>
      </c>
      <c r="N802" s="34" t="str">
        <f aca="false">IF(B802="","",SUMIFS(Oportunidades!$E$5:$E$1004,Oportunidades!$B$5:$B$1004,B802,Oportunidades!$D$5:$D$1004,"5. Ganada"))</f>
        <v/>
      </c>
      <c r="O802" s="35"/>
    </row>
    <row r="803" customFormat="false" ht="15" hidden="false" customHeight="false" outlineLevel="0" collapsed="false">
      <c r="A803" s="29" t="str">
        <f aca="false">IF(B803="","","C-"&amp;TEXT(ROW()-4,"000"))</f>
        <v/>
      </c>
      <c r="B803" s="35"/>
      <c r="C803" s="35"/>
      <c r="D803" s="35"/>
      <c r="E803" s="35"/>
      <c r="F803" s="35"/>
      <c r="G803" s="35"/>
      <c r="H803" s="35"/>
      <c r="I803" s="35"/>
      <c r="J803" s="35"/>
      <c r="K803" s="36"/>
      <c r="L803" s="32" t="str">
        <f aca="false">IF(B803="","",IFERROR(1/(1/SUMPRODUCT(MAX((Seguimientos!$B$5:$B$1004=B803)*Seguimientos!$A$5:$A$1004))),""))</f>
        <v/>
      </c>
      <c r="M803" s="33" t="str">
        <f aca="false">IF(B803="","",COUNTIF(Oportunidades!$B$5:$B$1004,B803))</f>
        <v/>
      </c>
      <c r="N803" s="34" t="str">
        <f aca="false">IF(B803="","",SUMIFS(Oportunidades!$E$5:$E$1004,Oportunidades!$B$5:$B$1004,B803,Oportunidades!$D$5:$D$1004,"5. Ganada"))</f>
        <v/>
      </c>
      <c r="O803" s="35"/>
    </row>
    <row r="804" customFormat="false" ht="15" hidden="false" customHeight="false" outlineLevel="0" collapsed="false">
      <c r="A804" s="29" t="str">
        <f aca="false">IF(B804="","","C-"&amp;TEXT(ROW()-4,"000"))</f>
        <v/>
      </c>
      <c r="B804" s="35"/>
      <c r="C804" s="35"/>
      <c r="D804" s="35"/>
      <c r="E804" s="35"/>
      <c r="F804" s="35"/>
      <c r="G804" s="35"/>
      <c r="H804" s="35"/>
      <c r="I804" s="35"/>
      <c r="J804" s="35"/>
      <c r="K804" s="36"/>
      <c r="L804" s="32" t="str">
        <f aca="false">IF(B804="","",IFERROR(1/(1/SUMPRODUCT(MAX((Seguimientos!$B$5:$B$1004=B804)*Seguimientos!$A$5:$A$1004))),""))</f>
        <v/>
      </c>
      <c r="M804" s="33" t="str">
        <f aca="false">IF(B804="","",COUNTIF(Oportunidades!$B$5:$B$1004,B804))</f>
        <v/>
      </c>
      <c r="N804" s="34" t="str">
        <f aca="false">IF(B804="","",SUMIFS(Oportunidades!$E$5:$E$1004,Oportunidades!$B$5:$B$1004,B804,Oportunidades!$D$5:$D$1004,"5. Ganada"))</f>
        <v/>
      </c>
      <c r="O804" s="35"/>
    </row>
    <row r="805" customFormat="false" ht="15" hidden="false" customHeight="false" outlineLevel="0" collapsed="false">
      <c r="A805" s="29" t="str">
        <f aca="false">IF(B805="","","C-"&amp;TEXT(ROW()-4,"000"))</f>
        <v/>
      </c>
      <c r="B805" s="35"/>
      <c r="C805" s="35"/>
      <c r="D805" s="35"/>
      <c r="E805" s="35"/>
      <c r="F805" s="35"/>
      <c r="G805" s="35"/>
      <c r="H805" s="35"/>
      <c r="I805" s="35"/>
      <c r="J805" s="35"/>
      <c r="K805" s="36"/>
      <c r="L805" s="32" t="str">
        <f aca="false">IF(B805="","",IFERROR(1/(1/SUMPRODUCT(MAX((Seguimientos!$B$5:$B$1004=B805)*Seguimientos!$A$5:$A$1004))),""))</f>
        <v/>
      </c>
      <c r="M805" s="33" t="str">
        <f aca="false">IF(B805="","",COUNTIF(Oportunidades!$B$5:$B$1004,B805))</f>
        <v/>
      </c>
      <c r="N805" s="34" t="str">
        <f aca="false">IF(B805="","",SUMIFS(Oportunidades!$E$5:$E$1004,Oportunidades!$B$5:$B$1004,B805,Oportunidades!$D$5:$D$1004,"5. Ganada"))</f>
        <v/>
      </c>
      <c r="O805" s="35"/>
    </row>
    <row r="806" customFormat="false" ht="15" hidden="false" customHeight="false" outlineLevel="0" collapsed="false">
      <c r="A806" s="29" t="str">
        <f aca="false">IF(B806="","","C-"&amp;TEXT(ROW()-4,"000"))</f>
        <v/>
      </c>
      <c r="B806" s="35"/>
      <c r="C806" s="35"/>
      <c r="D806" s="35"/>
      <c r="E806" s="35"/>
      <c r="F806" s="35"/>
      <c r="G806" s="35"/>
      <c r="H806" s="35"/>
      <c r="I806" s="35"/>
      <c r="J806" s="35"/>
      <c r="K806" s="36"/>
      <c r="L806" s="32" t="str">
        <f aca="false">IF(B806="","",IFERROR(1/(1/SUMPRODUCT(MAX((Seguimientos!$B$5:$B$1004=B806)*Seguimientos!$A$5:$A$1004))),""))</f>
        <v/>
      </c>
      <c r="M806" s="33" t="str">
        <f aca="false">IF(B806="","",COUNTIF(Oportunidades!$B$5:$B$1004,B806))</f>
        <v/>
      </c>
      <c r="N806" s="34" t="str">
        <f aca="false">IF(B806="","",SUMIFS(Oportunidades!$E$5:$E$1004,Oportunidades!$B$5:$B$1004,B806,Oportunidades!$D$5:$D$1004,"5. Ganada"))</f>
        <v/>
      </c>
      <c r="O806" s="35"/>
    </row>
    <row r="807" customFormat="false" ht="15" hidden="false" customHeight="false" outlineLevel="0" collapsed="false">
      <c r="A807" s="29" t="str">
        <f aca="false">IF(B807="","","C-"&amp;TEXT(ROW()-4,"000"))</f>
        <v/>
      </c>
      <c r="B807" s="35"/>
      <c r="C807" s="35"/>
      <c r="D807" s="35"/>
      <c r="E807" s="35"/>
      <c r="F807" s="35"/>
      <c r="G807" s="35"/>
      <c r="H807" s="35"/>
      <c r="I807" s="35"/>
      <c r="J807" s="35"/>
      <c r="K807" s="36"/>
      <c r="L807" s="32" t="str">
        <f aca="false">IF(B807="","",IFERROR(1/(1/SUMPRODUCT(MAX((Seguimientos!$B$5:$B$1004=B807)*Seguimientos!$A$5:$A$1004))),""))</f>
        <v/>
      </c>
      <c r="M807" s="33" t="str">
        <f aca="false">IF(B807="","",COUNTIF(Oportunidades!$B$5:$B$1004,B807))</f>
        <v/>
      </c>
      <c r="N807" s="34" t="str">
        <f aca="false">IF(B807="","",SUMIFS(Oportunidades!$E$5:$E$1004,Oportunidades!$B$5:$B$1004,B807,Oportunidades!$D$5:$D$1004,"5. Ganada"))</f>
        <v/>
      </c>
      <c r="O807" s="35"/>
    </row>
    <row r="808" customFormat="false" ht="15" hidden="false" customHeight="false" outlineLevel="0" collapsed="false">
      <c r="A808" s="29" t="str">
        <f aca="false">IF(B808="","","C-"&amp;TEXT(ROW()-4,"000"))</f>
        <v/>
      </c>
      <c r="B808" s="35"/>
      <c r="C808" s="35"/>
      <c r="D808" s="35"/>
      <c r="E808" s="35"/>
      <c r="F808" s="35"/>
      <c r="G808" s="35"/>
      <c r="H808" s="35"/>
      <c r="I808" s="35"/>
      <c r="J808" s="35"/>
      <c r="K808" s="36"/>
      <c r="L808" s="32" t="str">
        <f aca="false">IF(B808="","",IFERROR(1/(1/SUMPRODUCT(MAX((Seguimientos!$B$5:$B$1004=B808)*Seguimientos!$A$5:$A$1004))),""))</f>
        <v/>
      </c>
      <c r="M808" s="33" t="str">
        <f aca="false">IF(B808="","",COUNTIF(Oportunidades!$B$5:$B$1004,B808))</f>
        <v/>
      </c>
      <c r="N808" s="34" t="str">
        <f aca="false">IF(B808="","",SUMIFS(Oportunidades!$E$5:$E$1004,Oportunidades!$B$5:$B$1004,B808,Oportunidades!$D$5:$D$1004,"5. Ganada"))</f>
        <v/>
      </c>
      <c r="O808" s="35"/>
    </row>
    <row r="809" customFormat="false" ht="15" hidden="false" customHeight="false" outlineLevel="0" collapsed="false">
      <c r="A809" s="29" t="str">
        <f aca="false">IF(B809="","","C-"&amp;TEXT(ROW()-4,"000"))</f>
        <v/>
      </c>
      <c r="B809" s="35"/>
      <c r="C809" s="35"/>
      <c r="D809" s="35"/>
      <c r="E809" s="35"/>
      <c r="F809" s="35"/>
      <c r="G809" s="35"/>
      <c r="H809" s="35"/>
      <c r="I809" s="35"/>
      <c r="J809" s="35"/>
      <c r="K809" s="36"/>
      <c r="L809" s="32" t="str">
        <f aca="false">IF(B809="","",IFERROR(1/(1/SUMPRODUCT(MAX((Seguimientos!$B$5:$B$1004=B809)*Seguimientos!$A$5:$A$1004))),""))</f>
        <v/>
      </c>
      <c r="M809" s="33" t="str">
        <f aca="false">IF(B809="","",COUNTIF(Oportunidades!$B$5:$B$1004,B809))</f>
        <v/>
      </c>
      <c r="N809" s="34" t="str">
        <f aca="false">IF(B809="","",SUMIFS(Oportunidades!$E$5:$E$1004,Oportunidades!$B$5:$B$1004,B809,Oportunidades!$D$5:$D$1004,"5. Ganada"))</f>
        <v/>
      </c>
      <c r="O809" s="35"/>
    </row>
    <row r="810" customFormat="false" ht="15" hidden="false" customHeight="false" outlineLevel="0" collapsed="false">
      <c r="A810" s="29" t="str">
        <f aca="false">IF(B810="","","C-"&amp;TEXT(ROW()-4,"000"))</f>
        <v/>
      </c>
      <c r="B810" s="35"/>
      <c r="C810" s="35"/>
      <c r="D810" s="35"/>
      <c r="E810" s="35"/>
      <c r="F810" s="35"/>
      <c r="G810" s="35"/>
      <c r="H810" s="35"/>
      <c r="I810" s="35"/>
      <c r="J810" s="35"/>
      <c r="K810" s="36"/>
      <c r="L810" s="32" t="str">
        <f aca="false">IF(B810="","",IFERROR(1/(1/SUMPRODUCT(MAX((Seguimientos!$B$5:$B$1004=B810)*Seguimientos!$A$5:$A$1004))),""))</f>
        <v/>
      </c>
      <c r="M810" s="33" t="str">
        <f aca="false">IF(B810="","",COUNTIF(Oportunidades!$B$5:$B$1004,B810))</f>
        <v/>
      </c>
      <c r="N810" s="34" t="str">
        <f aca="false">IF(B810="","",SUMIFS(Oportunidades!$E$5:$E$1004,Oportunidades!$B$5:$B$1004,B810,Oportunidades!$D$5:$D$1004,"5. Ganada"))</f>
        <v/>
      </c>
      <c r="O810" s="35"/>
    </row>
    <row r="811" customFormat="false" ht="15" hidden="false" customHeight="false" outlineLevel="0" collapsed="false">
      <c r="A811" s="29" t="str">
        <f aca="false">IF(B811="","","C-"&amp;TEXT(ROW()-4,"000"))</f>
        <v/>
      </c>
      <c r="B811" s="35"/>
      <c r="C811" s="35"/>
      <c r="D811" s="35"/>
      <c r="E811" s="35"/>
      <c r="F811" s="35"/>
      <c r="G811" s="35"/>
      <c r="H811" s="35"/>
      <c r="I811" s="35"/>
      <c r="J811" s="35"/>
      <c r="K811" s="36"/>
      <c r="L811" s="32" t="str">
        <f aca="false">IF(B811="","",IFERROR(1/(1/SUMPRODUCT(MAX((Seguimientos!$B$5:$B$1004=B811)*Seguimientos!$A$5:$A$1004))),""))</f>
        <v/>
      </c>
      <c r="M811" s="33" t="str">
        <f aca="false">IF(B811="","",COUNTIF(Oportunidades!$B$5:$B$1004,B811))</f>
        <v/>
      </c>
      <c r="N811" s="34" t="str">
        <f aca="false">IF(B811="","",SUMIFS(Oportunidades!$E$5:$E$1004,Oportunidades!$B$5:$B$1004,B811,Oportunidades!$D$5:$D$1004,"5. Ganada"))</f>
        <v/>
      </c>
      <c r="O811" s="35"/>
    </row>
    <row r="812" customFormat="false" ht="15" hidden="false" customHeight="false" outlineLevel="0" collapsed="false">
      <c r="A812" s="29" t="str">
        <f aca="false">IF(B812="","","C-"&amp;TEXT(ROW()-4,"000"))</f>
        <v/>
      </c>
      <c r="B812" s="35"/>
      <c r="C812" s="35"/>
      <c r="D812" s="35"/>
      <c r="E812" s="35"/>
      <c r="F812" s="35"/>
      <c r="G812" s="35"/>
      <c r="H812" s="35"/>
      <c r="I812" s="35"/>
      <c r="J812" s="35"/>
      <c r="K812" s="36"/>
      <c r="L812" s="32" t="str">
        <f aca="false">IF(B812="","",IFERROR(1/(1/SUMPRODUCT(MAX((Seguimientos!$B$5:$B$1004=B812)*Seguimientos!$A$5:$A$1004))),""))</f>
        <v/>
      </c>
      <c r="M812" s="33" t="str">
        <f aca="false">IF(B812="","",COUNTIF(Oportunidades!$B$5:$B$1004,B812))</f>
        <v/>
      </c>
      <c r="N812" s="34" t="str">
        <f aca="false">IF(B812="","",SUMIFS(Oportunidades!$E$5:$E$1004,Oportunidades!$B$5:$B$1004,B812,Oportunidades!$D$5:$D$1004,"5. Ganada"))</f>
        <v/>
      </c>
      <c r="O812" s="35"/>
    </row>
    <row r="813" customFormat="false" ht="15" hidden="false" customHeight="false" outlineLevel="0" collapsed="false">
      <c r="A813" s="29" t="str">
        <f aca="false">IF(B813="","","C-"&amp;TEXT(ROW()-4,"000"))</f>
        <v/>
      </c>
      <c r="B813" s="35"/>
      <c r="C813" s="35"/>
      <c r="D813" s="35"/>
      <c r="E813" s="35"/>
      <c r="F813" s="35"/>
      <c r="G813" s="35"/>
      <c r="H813" s="35"/>
      <c r="I813" s="35"/>
      <c r="J813" s="35"/>
      <c r="K813" s="36"/>
      <c r="L813" s="32" t="str">
        <f aca="false">IF(B813="","",IFERROR(1/(1/SUMPRODUCT(MAX((Seguimientos!$B$5:$B$1004=B813)*Seguimientos!$A$5:$A$1004))),""))</f>
        <v/>
      </c>
      <c r="M813" s="33" t="str">
        <f aca="false">IF(B813="","",COUNTIF(Oportunidades!$B$5:$B$1004,B813))</f>
        <v/>
      </c>
      <c r="N813" s="34" t="str">
        <f aca="false">IF(B813="","",SUMIFS(Oportunidades!$E$5:$E$1004,Oportunidades!$B$5:$B$1004,B813,Oportunidades!$D$5:$D$1004,"5. Ganada"))</f>
        <v/>
      </c>
      <c r="O813" s="35"/>
    </row>
    <row r="814" customFormat="false" ht="15" hidden="false" customHeight="false" outlineLevel="0" collapsed="false">
      <c r="A814" s="29" t="str">
        <f aca="false">IF(B814="","","C-"&amp;TEXT(ROW()-4,"000"))</f>
        <v/>
      </c>
      <c r="B814" s="35"/>
      <c r="C814" s="35"/>
      <c r="D814" s="35"/>
      <c r="E814" s="35"/>
      <c r="F814" s="35"/>
      <c r="G814" s="35"/>
      <c r="H814" s="35"/>
      <c r="I814" s="35"/>
      <c r="J814" s="35"/>
      <c r="K814" s="36"/>
      <c r="L814" s="32" t="str">
        <f aca="false">IF(B814="","",IFERROR(1/(1/SUMPRODUCT(MAX((Seguimientos!$B$5:$B$1004=B814)*Seguimientos!$A$5:$A$1004))),""))</f>
        <v/>
      </c>
      <c r="M814" s="33" t="str">
        <f aca="false">IF(B814="","",COUNTIF(Oportunidades!$B$5:$B$1004,B814))</f>
        <v/>
      </c>
      <c r="N814" s="34" t="str">
        <f aca="false">IF(B814="","",SUMIFS(Oportunidades!$E$5:$E$1004,Oportunidades!$B$5:$B$1004,B814,Oportunidades!$D$5:$D$1004,"5. Ganada"))</f>
        <v/>
      </c>
      <c r="O814" s="35"/>
    </row>
    <row r="815" customFormat="false" ht="15" hidden="false" customHeight="false" outlineLevel="0" collapsed="false">
      <c r="A815" s="29" t="str">
        <f aca="false">IF(B815="","","C-"&amp;TEXT(ROW()-4,"000"))</f>
        <v/>
      </c>
      <c r="B815" s="35"/>
      <c r="C815" s="35"/>
      <c r="D815" s="35"/>
      <c r="E815" s="35"/>
      <c r="F815" s="35"/>
      <c r="G815" s="35"/>
      <c r="H815" s="35"/>
      <c r="I815" s="35"/>
      <c r="J815" s="35"/>
      <c r="K815" s="36"/>
      <c r="L815" s="32" t="str">
        <f aca="false">IF(B815="","",IFERROR(1/(1/SUMPRODUCT(MAX((Seguimientos!$B$5:$B$1004=B815)*Seguimientos!$A$5:$A$1004))),""))</f>
        <v/>
      </c>
      <c r="M815" s="33" t="str">
        <f aca="false">IF(B815="","",COUNTIF(Oportunidades!$B$5:$B$1004,B815))</f>
        <v/>
      </c>
      <c r="N815" s="34" t="str">
        <f aca="false">IF(B815="","",SUMIFS(Oportunidades!$E$5:$E$1004,Oportunidades!$B$5:$B$1004,B815,Oportunidades!$D$5:$D$1004,"5. Ganada"))</f>
        <v/>
      </c>
      <c r="O815" s="35"/>
    </row>
    <row r="816" customFormat="false" ht="15" hidden="false" customHeight="false" outlineLevel="0" collapsed="false">
      <c r="A816" s="29" t="str">
        <f aca="false">IF(B816="","","C-"&amp;TEXT(ROW()-4,"000"))</f>
        <v/>
      </c>
      <c r="B816" s="35"/>
      <c r="C816" s="35"/>
      <c r="D816" s="35"/>
      <c r="E816" s="35"/>
      <c r="F816" s="35"/>
      <c r="G816" s="35"/>
      <c r="H816" s="35"/>
      <c r="I816" s="35"/>
      <c r="J816" s="35"/>
      <c r="K816" s="36"/>
      <c r="L816" s="32" t="str">
        <f aca="false">IF(B816="","",IFERROR(1/(1/SUMPRODUCT(MAX((Seguimientos!$B$5:$B$1004=B816)*Seguimientos!$A$5:$A$1004))),""))</f>
        <v/>
      </c>
      <c r="M816" s="33" t="str">
        <f aca="false">IF(B816="","",COUNTIF(Oportunidades!$B$5:$B$1004,B816))</f>
        <v/>
      </c>
      <c r="N816" s="34" t="str">
        <f aca="false">IF(B816="","",SUMIFS(Oportunidades!$E$5:$E$1004,Oportunidades!$B$5:$B$1004,B816,Oportunidades!$D$5:$D$1004,"5. Ganada"))</f>
        <v/>
      </c>
      <c r="O816" s="35"/>
    </row>
    <row r="817" customFormat="false" ht="15" hidden="false" customHeight="false" outlineLevel="0" collapsed="false">
      <c r="A817" s="29" t="str">
        <f aca="false">IF(B817="","","C-"&amp;TEXT(ROW()-4,"000"))</f>
        <v/>
      </c>
      <c r="B817" s="35"/>
      <c r="C817" s="35"/>
      <c r="D817" s="35"/>
      <c r="E817" s="35"/>
      <c r="F817" s="35"/>
      <c r="G817" s="35"/>
      <c r="H817" s="35"/>
      <c r="I817" s="35"/>
      <c r="J817" s="35"/>
      <c r="K817" s="36"/>
      <c r="L817" s="32" t="str">
        <f aca="false">IF(B817="","",IFERROR(1/(1/SUMPRODUCT(MAX((Seguimientos!$B$5:$B$1004=B817)*Seguimientos!$A$5:$A$1004))),""))</f>
        <v/>
      </c>
      <c r="M817" s="33" t="str">
        <f aca="false">IF(B817="","",COUNTIF(Oportunidades!$B$5:$B$1004,B817))</f>
        <v/>
      </c>
      <c r="N817" s="34" t="str">
        <f aca="false">IF(B817="","",SUMIFS(Oportunidades!$E$5:$E$1004,Oportunidades!$B$5:$B$1004,B817,Oportunidades!$D$5:$D$1004,"5. Ganada"))</f>
        <v/>
      </c>
      <c r="O817" s="35"/>
    </row>
    <row r="818" customFormat="false" ht="15" hidden="false" customHeight="false" outlineLevel="0" collapsed="false">
      <c r="A818" s="29" t="str">
        <f aca="false">IF(B818="","","C-"&amp;TEXT(ROW()-4,"000"))</f>
        <v/>
      </c>
      <c r="B818" s="35"/>
      <c r="C818" s="35"/>
      <c r="D818" s="35"/>
      <c r="E818" s="35"/>
      <c r="F818" s="35"/>
      <c r="G818" s="35"/>
      <c r="H818" s="35"/>
      <c r="I818" s="35"/>
      <c r="J818" s="35"/>
      <c r="K818" s="36"/>
      <c r="L818" s="32" t="str">
        <f aca="false">IF(B818="","",IFERROR(1/(1/SUMPRODUCT(MAX((Seguimientos!$B$5:$B$1004=B818)*Seguimientos!$A$5:$A$1004))),""))</f>
        <v/>
      </c>
      <c r="M818" s="33" t="str">
        <f aca="false">IF(B818="","",COUNTIF(Oportunidades!$B$5:$B$1004,B818))</f>
        <v/>
      </c>
      <c r="N818" s="34" t="str">
        <f aca="false">IF(B818="","",SUMIFS(Oportunidades!$E$5:$E$1004,Oportunidades!$B$5:$B$1004,B818,Oportunidades!$D$5:$D$1004,"5. Ganada"))</f>
        <v/>
      </c>
      <c r="O818" s="35"/>
    </row>
    <row r="819" customFormat="false" ht="15" hidden="false" customHeight="false" outlineLevel="0" collapsed="false">
      <c r="A819" s="29" t="str">
        <f aca="false">IF(B819="","","C-"&amp;TEXT(ROW()-4,"000"))</f>
        <v/>
      </c>
      <c r="B819" s="35"/>
      <c r="C819" s="35"/>
      <c r="D819" s="35"/>
      <c r="E819" s="35"/>
      <c r="F819" s="35"/>
      <c r="G819" s="35"/>
      <c r="H819" s="35"/>
      <c r="I819" s="35"/>
      <c r="J819" s="35"/>
      <c r="K819" s="36"/>
      <c r="L819" s="32" t="str">
        <f aca="false">IF(B819="","",IFERROR(1/(1/SUMPRODUCT(MAX((Seguimientos!$B$5:$B$1004=B819)*Seguimientos!$A$5:$A$1004))),""))</f>
        <v/>
      </c>
      <c r="M819" s="33" t="str">
        <f aca="false">IF(B819="","",COUNTIF(Oportunidades!$B$5:$B$1004,B819))</f>
        <v/>
      </c>
      <c r="N819" s="34" t="str">
        <f aca="false">IF(B819="","",SUMIFS(Oportunidades!$E$5:$E$1004,Oportunidades!$B$5:$B$1004,B819,Oportunidades!$D$5:$D$1004,"5. Ganada"))</f>
        <v/>
      </c>
      <c r="O819" s="35"/>
    </row>
    <row r="820" customFormat="false" ht="15" hidden="false" customHeight="false" outlineLevel="0" collapsed="false">
      <c r="A820" s="29" t="str">
        <f aca="false">IF(B820="","","C-"&amp;TEXT(ROW()-4,"000"))</f>
        <v/>
      </c>
      <c r="B820" s="35"/>
      <c r="C820" s="35"/>
      <c r="D820" s="35"/>
      <c r="E820" s="35"/>
      <c r="F820" s="35"/>
      <c r="G820" s="35"/>
      <c r="H820" s="35"/>
      <c r="I820" s="35"/>
      <c r="J820" s="35"/>
      <c r="K820" s="36"/>
      <c r="L820" s="32" t="str">
        <f aca="false">IF(B820="","",IFERROR(1/(1/SUMPRODUCT(MAX((Seguimientos!$B$5:$B$1004=B820)*Seguimientos!$A$5:$A$1004))),""))</f>
        <v/>
      </c>
      <c r="M820" s="33" t="str">
        <f aca="false">IF(B820="","",COUNTIF(Oportunidades!$B$5:$B$1004,B820))</f>
        <v/>
      </c>
      <c r="N820" s="34" t="str">
        <f aca="false">IF(B820="","",SUMIFS(Oportunidades!$E$5:$E$1004,Oportunidades!$B$5:$B$1004,B820,Oportunidades!$D$5:$D$1004,"5. Ganada"))</f>
        <v/>
      </c>
      <c r="O820" s="35"/>
    </row>
    <row r="821" customFormat="false" ht="15" hidden="false" customHeight="false" outlineLevel="0" collapsed="false">
      <c r="A821" s="29" t="str">
        <f aca="false">IF(B821="","","C-"&amp;TEXT(ROW()-4,"000"))</f>
        <v/>
      </c>
      <c r="B821" s="35"/>
      <c r="C821" s="35"/>
      <c r="D821" s="35"/>
      <c r="E821" s="35"/>
      <c r="F821" s="35"/>
      <c r="G821" s="35"/>
      <c r="H821" s="35"/>
      <c r="I821" s="35"/>
      <c r="J821" s="35"/>
      <c r="K821" s="36"/>
      <c r="L821" s="32" t="str">
        <f aca="false">IF(B821="","",IFERROR(1/(1/SUMPRODUCT(MAX((Seguimientos!$B$5:$B$1004=B821)*Seguimientos!$A$5:$A$1004))),""))</f>
        <v/>
      </c>
      <c r="M821" s="33" t="str">
        <f aca="false">IF(B821="","",COUNTIF(Oportunidades!$B$5:$B$1004,B821))</f>
        <v/>
      </c>
      <c r="N821" s="34" t="str">
        <f aca="false">IF(B821="","",SUMIFS(Oportunidades!$E$5:$E$1004,Oportunidades!$B$5:$B$1004,B821,Oportunidades!$D$5:$D$1004,"5. Ganada"))</f>
        <v/>
      </c>
      <c r="O821" s="35"/>
    </row>
    <row r="822" customFormat="false" ht="15" hidden="false" customHeight="false" outlineLevel="0" collapsed="false">
      <c r="A822" s="29" t="str">
        <f aca="false">IF(B822="","","C-"&amp;TEXT(ROW()-4,"000"))</f>
        <v/>
      </c>
      <c r="B822" s="35"/>
      <c r="C822" s="35"/>
      <c r="D822" s="35"/>
      <c r="E822" s="35"/>
      <c r="F822" s="35"/>
      <c r="G822" s="35"/>
      <c r="H822" s="35"/>
      <c r="I822" s="35"/>
      <c r="J822" s="35"/>
      <c r="K822" s="36"/>
      <c r="L822" s="32" t="str">
        <f aca="false">IF(B822="","",IFERROR(1/(1/SUMPRODUCT(MAX((Seguimientos!$B$5:$B$1004=B822)*Seguimientos!$A$5:$A$1004))),""))</f>
        <v/>
      </c>
      <c r="M822" s="33" t="str">
        <f aca="false">IF(B822="","",COUNTIF(Oportunidades!$B$5:$B$1004,B822))</f>
        <v/>
      </c>
      <c r="N822" s="34" t="str">
        <f aca="false">IF(B822="","",SUMIFS(Oportunidades!$E$5:$E$1004,Oportunidades!$B$5:$B$1004,B822,Oportunidades!$D$5:$D$1004,"5. Ganada"))</f>
        <v/>
      </c>
      <c r="O822" s="35"/>
    </row>
    <row r="823" customFormat="false" ht="15" hidden="false" customHeight="false" outlineLevel="0" collapsed="false">
      <c r="A823" s="29" t="str">
        <f aca="false">IF(B823="","","C-"&amp;TEXT(ROW()-4,"000"))</f>
        <v/>
      </c>
      <c r="B823" s="35"/>
      <c r="C823" s="35"/>
      <c r="D823" s="35"/>
      <c r="E823" s="35"/>
      <c r="F823" s="35"/>
      <c r="G823" s="35"/>
      <c r="H823" s="35"/>
      <c r="I823" s="35"/>
      <c r="J823" s="35"/>
      <c r="K823" s="36"/>
      <c r="L823" s="32" t="str">
        <f aca="false">IF(B823="","",IFERROR(1/(1/SUMPRODUCT(MAX((Seguimientos!$B$5:$B$1004=B823)*Seguimientos!$A$5:$A$1004))),""))</f>
        <v/>
      </c>
      <c r="M823" s="33" t="str">
        <f aca="false">IF(B823="","",COUNTIF(Oportunidades!$B$5:$B$1004,B823))</f>
        <v/>
      </c>
      <c r="N823" s="34" t="str">
        <f aca="false">IF(B823="","",SUMIFS(Oportunidades!$E$5:$E$1004,Oportunidades!$B$5:$B$1004,B823,Oportunidades!$D$5:$D$1004,"5. Ganada"))</f>
        <v/>
      </c>
      <c r="O823" s="35"/>
    </row>
    <row r="824" customFormat="false" ht="15" hidden="false" customHeight="false" outlineLevel="0" collapsed="false">
      <c r="A824" s="29" t="str">
        <f aca="false">IF(B824="","","C-"&amp;TEXT(ROW()-4,"000"))</f>
        <v/>
      </c>
      <c r="B824" s="35"/>
      <c r="C824" s="35"/>
      <c r="D824" s="35"/>
      <c r="E824" s="35"/>
      <c r="F824" s="35"/>
      <c r="G824" s="35"/>
      <c r="H824" s="35"/>
      <c r="I824" s="35"/>
      <c r="J824" s="35"/>
      <c r="K824" s="36"/>
      <c r="L824" s="32" t="str">
        <f aca="false">IF(B824="","",IFERROR(1/(1/SUMPRODUCT(MAX((Seguimientos!$B$5:$B$1004=B824)*Seguimientos!$A$5:$A$1004))),""))</f>
        <v/>
      </c>
      <c r="M824" s="33" t="str">
        <f aca="false">IF(B824="","",COUNTIF(Oportunidades!$B$5:$B$1004,B824))</f>
        <v/>
      </c>
      <c r="N824" s="34" t="str">
        <f aca="false">IF(B824="","",SUMIFS(Oportunidades!$E$5:$E$1004,Oportunidades!$B$5:$B$1004,B824,Oportunidades!$D$5:$D$1004,"5. Ganada"))</f>
        <v/>
      </c>
      <c r="O824" s="35"/>
    </row>
    <row r="825" customFormat="false" ht="15" hidden="false" customHeight="false" outlineLevel="0" collapsed="false">
      <c r="A825" s="29" t="str">
        <f aca="false">IF(B825="","","C-"&amp;TEXT(ROW()-4,"000"))</f>
        <v/>
      </c>
      <c r="B825" s="35"/>
      <c r="C825" s="35"/>
      <c r="D825" s="35"/>
      <c r="E825" s="35"/>
      <c r="F825" s="35"/>
      <c r="G825" s="35"/>
      <c r="H825" s="35"/>
      <c r="I825" s="35"/>
      <c r="J825" s="35"/>
      <c r="K825" s="36"/>
      <c r="L825" s="32" t="str">
        <f aca="false">IF(B825="","",IFERROR(1/(1/SUMPRODUCT(MAX((Seguimientos!$B$5:$B$1004=B825)*Seguimientos!$A$5:$A$1004))),""))</f>
        <v/>
      </c>
      <c r="M825" s="33" t="str">
        <f aca="false">IF(B825="","",COUNTIF(Oportunidades!$B$5:$B$1004,B825))</f>
        <v/>
      </c>
      <c r="N825" s="34" t="str">
        <f aca="false">IF(B825="","",SUMIFS(Oportunidades!$E$5:$E$1004,Oportunidades!$B$5:$B$1004,B825,Oportunidades!$D$5:$D$1004,"5. Ganada"))</f>
        <v/>
      </c>
      <c r="O825" s="35"/>
    </row>
    <row r="826" customFormat="false" ht="15" hidden="false" customHeight="false" outlineLevel="0" collapsed="false">
      <c r="A826" s="29" t="str">
        <f aca="false">IF(B826="","","C-"&amp;TEXT(ROW()-4,"000"))</f>
        <v/>
      </c>
      <c r="B826" s="35"/>
      <c r="C826" s="35"/>
      <c r="D826" s="35"/>
      <c r="E826" s="35"/>
      <c r="F826" s="35"/>
      <c r="G826" s="35"/>
      <c r="H826" s="35"/>
      <c r="I826" s="35"/>
      <c r="J826" s="35"/>
      <c r="K826" s="36"/>
      <c r="L826" s="32" t="str">
        <f aca="false">IF(B826="","",IFERROR(1/(1/SUMPRODUCT(MAX((Seguimientos!$B$5:$B$1004=B826)*Seguimientos!$A$5:$A$1004))),""))</f>
        <v/>
      </c>
      <c r="M826" s="33" t="str">
        <f aca="false">IF(B826="","",COUNTIF(Oportunidades!$B$5:$B$1004,B826))</f>
        <v/>
      </c>
      <c r="N826" s="34" t="str">
        <f aca="false">IF(B826="","",SUMIFS(Oportunidades!$E$5:$E$1004,Oportunidades!$B$5:$B$1004,B826,Oportunidades!$D$5:$D$1004,"5. Ganada"))</f>
        <v/>
      </c>
      <c r="O826" s="35"/>
    </row>
    <row r="827" customFormat="false" ht="15" hidden="false" customHeight="false" outlineLevel="0" collapsed="false">
      <c r="A827" s="29" t="str">
        <f aca="false">IF(B827="","","C-"&amp;TEXT(ROW()-4,"000"))</f>
        <v/>
      </c>
      <c r="B827" s="35"/>
      <c r="C827" s="35"/>
      <c r="D827" s="35"/>
      <c r="E827" s="35"/>
      <c r="F827" s="35"/>
      <c r="G827" s="35"/>
      <c r="H827" s="35"/>
      <c r="I827" s="35"/>
      <c r="J827" s="35"/>
      <c r="K827" s="36"/>
      <c r="L827" s="32" t="str">
        <f aca="false">IF(B827="","",IFERROR(1/(1/SUMPRODUCT(MAX((Seguimientos!$B$5:$B$1004=B827)*Seguimientos!$A$5:$A$1004))),""))</f>
        <v/>
      </c>
      <c r="M827" s="33" t="str">
        <f aca="false">IF(B827="","",COUNTIF(Oportunidades!$B$5:$B$1004,B827))</f>
        <v/>
      </c>
      <c r="N827" s="34" t="str">
        <f aca="false">IF(B827="","",SUMIFS(Oportunidades!$E$5:$E$1004,Oportunidades!$B$5:$B$1004,B827,Oportunidades!$D$5:$D$1004,"5. Ganada"))</f>
        <v/>
      </c>
      <c r="O827" s="35"/>
    </row>
    <row r="828" customFormat="false" ht="15" hidden="false" customHeight="false" outlineLevel="0" collapsed="false">
      <c r="A828" s="29" t="str">
        <f aca="false">IF(B828="","","C-"&amp;TEXT(ROW()-4,"000"))</f>
        <v/>
      </c>
      <c r="B828" s="35"/>
      <c r="C828" s="35"/>
      <c r="D828" s="35"/>
      <c r="E828" s="35"/>
      <c r="F828" s="35"/>
      <c r="G828" s="35"/>
      <c r="H828" s="35"/>
      <c r="I828" s="35"/>
      <c r="J828" s="35"/>
      <c r="K828" s="36"/>
      <c r="L828" s="32" t="str">
        <f aca="false">IF(B828="","",IFERROR(1/(1/SUMPRODUCT(MAX((Seguimientos!$B$5:$B$1004=B828)*Seguimientos!$A$5:$A$1004))),""))</f>
        <v/>
      </c>
      <c r="M828" s="33" t="str">
        <f aca="false">IF(B828="","",COUNTIF(Oportunidades!$B$5:$B$1004,B828))</f>
        <v/>
      </c>
      <c r="N828" s="34" t="str">
        <f aca="false">IF(B828="","",SUMIFS(Oportunidades!$E$5:$E$1004,Oportunidades!$B$5:$B$1004,B828,Oportunidades!$D$5:$D$1004,"5. Ganada"))</f>
        <v/>
      </c>
      <c r="O828" s="35"/>
    </row>
    <row r="829" customFormat="false" ht="15" hidden="false" customHeight="false" outlineLevel="0" collapsed="false">
      <c r="A829" s="29" t="str">
        <f aca="false">IF(B829="","","C-"&amp;TEXT(ROW()-4,"000"))</f>
        <v/>
      </c>
      <c r="B829" s="35"/>
      <c r="C829" s="35"/>
      <c r="D829" s="35"/>
      <c r="E829" s="35"/>
      <c r="F829" s="35"/>
      <c r="G829" s="35"/>
      <c r="H829" s="35"/>
      <c r="I829" s="35"/>
      <c r="J829" s="35"/>
      <c r="K829" s="36"/>
      <c r="L829" s="32" t="str">
        <f aca="false">IF(B829="","",IFERROR(1/(1/SUMPRODUCT(MAX((Seguimientos!$B$5:$B$1004=B829)*Seguimientos!$A$5:$A$1004))),""))</f>
        <v/>
      </c>
      <c r="M829" s="33" t="str">
        <f aca="false">IF(B829="","",COUNTIF(Oportunidades!$B$5:$B$1004,B829))</f>
        <v/>
      </c>
      <c r="N829" s="34" t="str">
        <f aca="false">IF(B829="","",SUMIFS(Oportunidades!$E$5:$E$1004,Oportunidades!$B$5:$B$1004,B829,Oportunidades!$D$5:$D$1004,"5. Ganada"))</f>
        <v/>
      </c>
      <c r="O829" s="35"/>
    </row>
    <row r="830" customFormat="false" ht="15" hidden="false" customHeight="false" outlineLevel="0" collapsed="false">
      <c r="A830" s="29" t="str">
        <f aca="false">IF(B830="","","C-"&amp;TEXT(ROW()-4,"000"))</f>
        <v/>
      </c>
      <c r="B830" s="35"/>
      <c r="C830" s="35"/>
      <c r="D830" s="35"/>
      <c r="E830" s="35"/>
      <c r="F830" s="35"/>
      <c r="G830" s="35"/>
      <c r="H830" s="35"/>
      <c r="I830" s="35"/>
      <c r="J830" s="35"/>
      <c r="K830" s="36"/>
      <c r="L830" s="32" t="str">
        <f aca="false">IF(B830="","",IFERROR(1/(1/SUMPRODUCT(MAX((Seguimientos!$B$5:$B$1004=B830)*Seguimientos!$A$5:$A$1004))),""))</f>
        <v/>
      </c>
      <c r="M830" s="33" t="str">
        <f aca="false">IF(B830="","",COUNTIF(Oportunidades!$B$5:$B$1004,B830))</f>
        <v/>
      </c>
      <c r="N830" s="34" t="str">
        <f aca="false">IF(B830="","",SUMIFS(Oportunidades!$E$5:$E$1004,Oportunidades!$B$5:$B$1004,B830,Oportunidades!$D$5:$D$1004,"5. Ganada"))</f>
        <v/>
      </c>
      <c r="O830" s="35"/>
    </row>
    <row r="831" customFormat="false" ht="15" hidden="false" customHeight="false" outlineLevel="0" collapsed="false">
      <c r="A831" s="29" t="str">
        <f aca="false">IF(B831="","","C-"&amp;TEXT(ROW()-4,"000"))</f>
        <v/>
      </c>
      <c r="B831" s="35"/>
      <c r="C831" s="35"/>
      <c r="D831" s="35"/>
      <c r="E831" s="35"/>
      <c r="F831" s="35"/>
      <c r="G831" s="35"/>
      <c r="H831" s="35"/>
      <c r="I831" s="35"/>
      <c r="J831" s="35"/>
      <c r="K831" s="36"/>
      <c r="L831" s="32" t="str">
        <f aca="false">IF(B831="","",IFERROR(1/(1/SUMPRODUCT(MAX((Seguimientos!$B$5:$B$1004=B831)*Seguimientos!$A$5:$A$1004))),""))</f>
        <v/>
      </c>
      <c r="M831" s="33" t="str">
        <f aca="false">IF(B831="","",COUNTIF(Oportunidades!$B$5:$B$1004,B831))</f>
        <v/>
      </c>
      <c r="N831" s="34" t="str">
        <f aca="false">IF(B831="","",SUMIFS(Oportunidades!$E$5:$E$1004,Oportunidades!$B$5:$B$1004,B831,Oportunidades!$D$5:$D$1004,"5. Ganada"))</f>
        <v/>
      </c>
      <c r="O831" s="35"/>
    </row>
    <row r="832" customFormat="false" ht="15" hidden="false" customHeight="false" outlineLevel="0" collapsed="false">
      <c r="A832" s="29" t="str">
        <f aca="false">IF(B832="","","C-"&amp;TEXT(ROW()-4,"000"))</f>
        <v/>
      </c>
      <c r="B832" s="35"/>
      <c r="C832" s="35"/>
      <c r="D832" s="35"/>
      <c r="E832" s="35"/>
      <c r="F832" s="35"/>
      <c r="G832" s="35"/>
      <c r="H832" s="35"/>
      <c r="I832" s="35"/>
      <c r="J832" s="35"/>
      <c r="K832" s="36"/>
      <c r="L832" s="32" t="str">
        <f aca="false">IF(B832="","",IFERROR(1/(1/SUMPRODUCT(MAX((Seguimientos!$B$5:$B$1004=B832)*Seguimientos!$A$5:$A$1004))),""))</f>
        <v/>
      </c>
      <c r="M832" s="33" t="str">
        <f aca="false">IF(B832="","",COUNTIF(Oportunidades!$B$5:$B$1004,B832))</f>
        <v/>
      </c>
      <c r="N832" s="34" t="str">
        <f aca="false">IF(B832="","",SUMIFS(Oportunidades!$E$5:$E$1004,Oportunidades!$B$5:$B$1004,B832,Oportunidades!$D$5:$D$1004,"5. Ganada"))</f>
        <v/>
      </c>
      <c r="O832" s="35"/>
    </row>
    <row r="833" customFormat="false" ht="15" hidden="false" customHeight="false" outlineLevel="0" collapsed="false">
      <c r="A833" s="29" t="str">
        <f aca="false">IF(B833="","","C-"&amp;TEXT(ROW()-4,"000"))</f>
        <v/>
      </c>
      <c r="B833" s="35"/>
      <c r="C833" s="35"/>
      <c r="D833" s="35"/>
      <c r="E833" s="35"/>
      <c r="F833" s="35"/>
      <c r="G833" s="35"/>
      <c r="H833" s="35"/>
      <c r="I833" s="35"/>
      <c r="J833" s="35"/>
      <c r="K833" s="36"/>
      <c r="L833" s="32" t="str">
        <f aca="false">IF(B833="","",IFERROR(1/(1/SUMPRODUCT(MAX((Seguimientos!$B$5:$B$1004=B833)*Seguimientos!$A$5:$A$1004))),""))</f>
        <v/>
      </c>
      <c r="M833" s="33" t="str">
        <f aca="false">IF(B833="","",COUNTIF(Oportunidades!$B$5:$B$1004,B833))</f>
        <v/>
      </c>
      <c r="N833" s="34" t="str">
        <f aca="false">IF(B833="","",SUMIFS(Oportunidades!$E$5:$E$1004,Oportunidades!$B$5:$B$1004,B833,Oportunidades!$D$5:$D$1004,"5. Ganada"))</f>
        <v/>
      </c>
      <c r="O833" s="35"/>
    </row>
    <row r="834" customFormat="false" ht="15" hidden="false" customHeight="false" outlineLevel="0" collapsed="false">
      <c r="A834" s="29" t="str">
        <f aca="false">IF(B834="","","C-"&amp;TEXT(ROW()-4,"000"))</f>
        <v/>
      </c>
      <c r="B834" s="35"/>
      <c r="C834" s="35"/>
      <c r="D834" s="35"/>
      <c r="E834" s="35"/>
      <c r="F834" s="35"/>
      <c r="G834" s="35"/>
      <c r="H834" s="35"/>
      <c r="I834" s="35"/>
      <c r="J834" s="35"/>
      <c r="K834" s="36"/>
      <c r="L834" s="32" t="str">
        <f aca="false">IF(B834="","",IFERROR(1/(1/SUMPRODUCT(MAX((Seguimientos!$B$5:$B$1004=B834)*Seguimientos!$A$5:$A$1004))),""))</f>
        <v/>
      </c>
      <c r="M834" s="33" t="str">
        <f aca="false">IF(B834="","",COUNTIF(Oportunidades!$B$5:$B$1004,B834))</f>
        <v/>
      </c>
      <c r="N834" s="34" t="str">
        <f aca="false">IF(B834="","",SUMIFS(Oportunidades!$E$5:$E$1004,Oportunidades!$B$5:$B$1004,B834,Oportunidades!$D$5:$D$1004,"5. Ganada"))</f>
        <v/>
      </c>
      <c r="O834" s="35"/>
    </row>
    <row r="835" customFormat="false" ht="15" hidden="false" customHeight="false" outlineLevel="0" collapsed="false">
      <c r="A835" s="29" t="str">
        <f aca="false">IF(B835="","","C-"&amp;TEXT(ROW()-4,"000"))</f>
        <v/>
      </c>
      <c r="B835" s="35"/>
      <c r="C835" s="35"/>
      <c r="D835" s="35"/>
      <c r="E835" s="35"/>
      <c r="F835" s="35"/>
      <c r="G835" s="35"/>
      <c r="H835" s="35"/>
      <c r="I835" s="35"/>
      <c r="J835" s="35"/>
      <c r="K835" s="36"/>
      <c r="L835" s="32" t="str">
        <f aca="false">IF(B835="","",IFERROR(1/(1/SUMPRODUCT(MAX((Seguimientos!$B$5:$B$1004=B835)*Seguimientos!$A$5:$A$1004))),""))</f>
        <v/>
      </c>
      <c r="M835" s="33" t="str">
        <f aca="false">IF(B835="","",COUNTIF(Oportunidades!$B$5:$B$1004,B835))</f>
        <v/>
      </c>
      <c r="N835" s="34" t="str">
        <f aca="false">IF(B835="","",SUMIFS(Oportunidades!$E$5:$E$1004,Oportunidades!$B$5:$B$1004,B835,Oportunidades!$D$5:$D$1004,"5. Ganada"))</f>
        <v/>
      </c>
      <c r="O835" s="35"/>
    </row>
    <row r="836" customFormat="false" ht="15" hidden="false" customHeight="false" outlineLevel="0" collapsed="false">
      <c r="A836" s="29" t="str">
        <f aca="false">IF(B836="","","C-"&amp;TEXT(ROW()-4,"000"))</f>
        <v/>
      </c>
      <c r="B836" s="35"/>
      <c r="C836" s="35"/>
      <c r="D836" s="35"/>
      <c r="E836" s="35"/>
      <c r="F836" s="35"/>
      <c r="G836" s="35"/>
      <c r="H836" s="35"/>
      <c r="I836" s="35"/>
      <c r="J836" s="35"/>
      <c r="K836" s="36"/>
      <c r="L836" s="32" t="str">
        <f aca="false">IF(B836="","",IFERROR(1/(1/SUMPRODUCT(MAX((Seguimientos!$B$5:$B$1004=B836)*Seguimientos!$A$5:$A$1004))),""))</f>
        <v/>
      </c>
      <c r="M836" s="33" t="str">
        <f aca="false">IF(B836="","",COUNTIF(Oportunidades!$B$5:$B$1004,B836))</f>
        <v/>
      </c>
      <c r="N836" s="34" t="str">
        <f aca="false">IF(B836="","",SUMIFS(Oportunidades!$E$5:$E$1004,Oportunidades!$B$5:$B$1004,B836,Oportunidades!$D$5:$D$1004,"5. Ganada"))</f>
        <v/>
      </c>
      <c r="O836" s="35"/>
    </row>
    <row r="837" customFormat="false" ht="15" hidden="false" customHeight="false" outlineLevel="0" collapsed="false">
      <c r="A837" s="29" t="str">
        <f aca="false">IF(B837="","","C-"&amp;TEXT(ROW()-4,"000"))</f>
        <v/>
      </c>
      <c r="B837" s="35"/>
      <c r="C837" s="35"/>
      <c r="D837" s="35"/>
      <c r="E837" s="35"/>
      <c r="F837" s="35"/>
      <c r="G837" s="35"/>
      <c r="H837" s="35"/>
      <c r="I837" s="35"/>
      <c r="J837" s="35"/>
      <c r="K837" s="36"/>
      <c r="L837" s="32" t="str">
        <f aca="false">IF(B837="","",IFERROR(1/(1/SUMPRODUCT(MAX((Seguimientos!$B$5:$B$1004=B837)*Seguimientos!$A$5:$A$1004))),""))</f>
        <v/>
      </c>
      <c r="M837" s="33" t="str">
        <f aca="false">IF(B837="","",COUNTIF(Oportunidades!$B$5:$B$1004,B837))</f>
        <v/>
      </c>
      <c r="N837" s="34" t="str">
        <f aca="false">IF(B837="","",SUMIFS(Oportunidades!$E$5:$E$1004,Oportunidades!$B$5:$B$1004,B837,Oportunidades!$D$5:$D$1004,"5. Ganada"))</f>
        <v/>
      </c>
      <c r="O837" s="35"/>
    </row>
    <row r="838" customFormat="false" ht="15" hidden="false" customHeight="false" outlineLevel="0" collapsed="false">
      <c r="A838" s="29" t="str">
        <f aca="false">IF(B838="","","C-"&amp;TEXT(ROW()-4,"000"))</f>
        <v/>
      </c>
      <c r="B838" s="35"/>
      <c r="C838" s="35"/>
      <c r="D838" s="35"/>
      <c r="E838" s="35"/>
      <c r="F838" s="35"/>
      <c r="G838" s="35"/>
      <c r="H838" s="35"/>
      <c r="I838" s="35"/>
      <c r="J838" s="35"/>
      <c r="K838" s="36"/>
      <c r="L838" s="32" t="str">
        <f aca="false">IF(B838="","",IFERROR(1/(1/SUMPRODUCT(MAX((Seguimientos!$B$5:$B$1004=B838)*Seguimientos!$A$5:$A$1004))),""))</f>
        <v/>
      </c>
      <c r="M838" s="33" t="str">
        <f aca="false">IF(B838="","",COUNTIF(Oportunidades!$B$5:$B$1004,B838))</f>
        <v/>
      </c>
      <c r="N838" s="34" t="str">
        <f aca="false">IF(B838="","",SUMIFS(Oportunidades!$E$5:$E$1004,Oportunidades!$B$5:$B$1004,B838,Oportunidades!$D$5:$D$1004,"5. Ganada"))</f>
        <v/>
      </c>
      <c r="O838" s="35"/>
    </row>
    <row r="839" customFormat="false" ht="15" hidden="false" customHeight="false" outlineLevel="0" collapsed="false">
      <c r="A839" s="29" t="str">
        <f aca="false">IF(B839="","","C-"&amp;TEXT(ROW()-4,"000"))</f>
        <v/>
      </c>
      <c r="B839" s="35"/>
      <c r="C839" s="35"/>
      <c r="D839" s="35"/>
      <c r="E839" s="35"/>
      <c r="F839" s="35"/>
      <c r="G839" s="35"/>
      <c r="H839" s="35"/>
      <c r="I839" s="35"/>
      <c r="J839" s="35"/>
      <c r="K839" s="36"/>
      <c r="L839" s="32" t="str">
        <f aca="false">IF(B839="","",IFERROR(1/(1/SUMPRODUCT(MAX((Seguimientos!$B$5:$B$1004=B839)*Seguimientos!$A$5:$A$1004))),""))</f>
        <v/>
      </c>
      <c r="M839" s="33" t="str">
        <f aca="false">IF(B839="","",COUNTIF(Oportunidades!$B$5:$B$1004,B839))</f>
        <v/>
      </c>
      <c r="N839" s="34" t="str">
        <f aca="false">IF(B839="","",SUMIFS(Oportunidades!$E$5:$E$1004,Oportunidades!$B$5:$B$1004,B839,Oportunidades!$D$5:$D$1004,"5. Ganada"))</f>
        <v/>
      </c>
      <c r="O839" s="35"/>
    </row>
    <row r="840" customFormat="false" ht="15" hidden="false" customHeight="false" outlineLevel="0" collapsed="false">
      <c r="A840" s="29" t="str">
        <f aca="false">IF(B840="","","C-"&amp;TEXT(ROW()-4,"000"))</f>
        <v/>
      </c>
      <c r="B840" s="35"/>
      <c r="C840" s="35"/>
      <c r="D840" s="35"/>
      <c r="E840" s="35"/>
      <c r="F840" s="35"/>
      <c r="G840" s="35"/>
      <c r="H840" s="35"/>
      <c r="I840" s="35"/>
      <c r="J840" s="35"/>
      <c r="K840" s="36"/>
      <c r="L840" s="32" t="str">
        <f aca="false">IF(B840="","",IFERROR(1/(1/SUMPRODUCT(MAX((Seguimientos!$B$5:$B$1004=B840)*Seguimientos!$A$5:$A$1004))),""))</f>
        <v/>
      </c>
      <c r="M840" s="33" t="str">
        <f aca="false">IF(B840="","",COUNTIF(Oportunidades!$B$5:$B$1004,B840))</f>
        <v/>
      </c>
      <c r="N840" s="34" t="str">
        <f aca="false">IF(B840="","",SUMIFS(Oportunidades!$E$5:$E$1004,Oportunidades!$B$5:$B$1004,B840,Oportunidades!$D$5:$D$1004,"5. Ganada"))</f>
        <v/>
      </c>
      <c r="O840" s="35"/>
    </row>
    <row r="841" customFormat="false" ht="15" hidden="false" customHeight="false" outlineLevel="0" collapsed="false">
      <c r="A841" s="29" t="str">
        <f aca="false">IF(B841="","","C-"&amp;TEXT(ROW()-4,"000"))</f>
        <v/>
      </c>
      <c r="B841" s="35"/>
      <c r="C841" s="35"/>
      <c r="D841" s="35"/>
      <c r="E841" s="35"/>
      <c r="F841" s="35"/>
      <c r="G841" s="35"/>
      <c r="H841" s="35"/>
      <c r="I841" s="35"/>
      <c r="J841" s="35"/>
      <c r="K841" s="36"/>
      <c r="L841" s="32" t="str">
        <f aca="false">IF(B841="","",IFERROR(1/(1/SUMPRODUCT(MAX((Seguimientos!$B$5:$B$1004=B841)*Seguimientos!$A$5:$A$1004))),""))</f>
        <v/>
      </c>
      <c r="M841" s="33" t="str">
        <f aca="false">IF(B841="","",COUNTIF(Oportunidades!$B$5:$B$1004,B841))</f>
        <v/>
      </c>
      <c r="N841" s="34" t="str">
        <f aca="false">IF(B841="","",SUMIFS(Oportunidades!$E$5:$E$1004,Oportunidades!$B$5:$B$1004,B841,Oportunidades!$D$5:$D$1004,"5. Ganada"))</f>
        <v/>
      </c>
      <c r="O841" s="35"/>
    </row>
    <row r="842" customFormat="false" ht="15" hidden="false" customHeight="false" outlineLevel="0" collapsed="false">
      <c r="A842" s="29" t="str">
        <f aca="false">IF(B842="","","C-"&amp;TEXT(ROW()-4,"000"))</f>
        <v/>
      </c>
      <c r="B842" s="35"/>
      <c r="C842" s="35"/>
      <c r="D842" s="35"/>
      <c r="E842" s="35"/>
      <c r="F842" s="35"/>
      <c r="G842" s="35"/>
      <c r="H842" s="35"/>
      <c r="I842" s="35"/>
      <c r="J842" s="35"/>
      <c r="K842" s="36"/>
      <c r="L842" s="32" t="str">
        <f aca="false">IF(B842="","",IFERROR(1/(1/SUMPRODUCT(MAX((Seguimientos!$B$5:$B$1004=B842)*Seguimientos!$A$5:$A$1004))),""))</f>
        <v/>
      </c>
      <c r="M842" s="33" t="str">
        <f aca="false">IF(B842="","",COUNTIF(Oportunidades!$B$5:$B$1004,B842))</f>
        <v/>
      </c>
      <c r="N842" s="34" t="str">
        <f aca="false">IF(B842="","",SUMIFS(Oportunidades!$E$5:$E$1004,Oportunidades!$B$5:$B$1004,B842,Oportunidades!$D$5:$D$1004,"5. Ganada"))</f>
        <v/>
      </c>
      <c r="O842" s="35"/>
    </row>
    <row r="843" customFormat="false" ht="15" hidden="false" customHeight="false" outlineLevel="0" collapsed="false">
      <c r="A843" s="29" t="str">
        <f aca="false">IF(B843="","","C-"&amp;TEXT(ROW()-4,"000"))</f>
        <v/>
      </c>
      <c r="B843" s="35"/>
      <c r="C843" s="35"/>
      <c r="D843" s="35"/>
      <c r="E843" s="35"/>
      <c r="F843" s="35"/>
      <c r="G843" s="35"/>
      <c r="H843" s="35"/>
      <c r="I843" s="35"/>
      <c r="J843" s="35"/>
      <c r="K843" s="36"/>
      <c r="L843" s="32" t="str">
        <f aca="false">IF(B843="","",IFERROR(1/(1/SUMPRODUCT(MAX((Seguimientos!$B$5:$B$1004=B843)*Seguimientos!$A$5:$A$1004))),""))</f>
        <v/>
      </c>
      <c r="M843" s="33" t="str">
        <f aca="false">IF(B843="","",COUNTIF(Oportunidades!$B$5:$B$1004,B843))</f>
        <v/>
      </c>
      <c r="N843" s="34" t="str">
        <f aca="false">IF(B843="","",SUMIFS(Oportunidades!$E$5:$E$1004,Oportunidades!$B$5:$B$1004,B843,Oportunidades!$D$5:$D$1004,"5. Ganada"))</f>
        <v/>
      </c>
      <c r="O843" s="35"/>
    </row>
    <row r="844" customFormat="false" ht="15" hidden="false" customHeight="false" outlineLevel="0" collapsed="false">
      <c r="A844" s="29" t="str">
        <f aca="false">IF(B844="","","C-"&amp;TEXT(ROW()-4,"000"))</f>
        <v/>
      </c>
      <c r="B844" s="35"/>
      <c r="C844" s="35"/>
      <c r="D844" s="35"/>
      <c r="E844" s="35"/>
      <c r="F844" s="35"/>
      <c r="G844" s="35"/>
      <c r="H844" s="35"/>
      <c r="I844" s="35"/>
      <c r="J844" s="35"/>
      <c r="K844" s="36"/>
      <c r="L844" s="32" t="str">
        <f aca="false">IF(B844="","",IFERROR(1/(1/SUMPRODUCT(MAX((Seguimientos!$B$5:$B$1004=B844)*Seguimientos!$A$5:$A$1004))),""))</f>
        <v/>
      </c>
      <c r="M844" s="33" t="str">
        <f aca="false">IF(B844="","",COUNTIF(Oportunidades!$B$5:$B$1004,B844))</f>
        <v/>
      </c>
      <c r="N844" s="34" t="str">
        <f aca="false">IF(B844="","",SUMIFS(Oportunidades!$E$5:$E$1004,Oportunidades!$B$5:$B$1004,B844,Oportunidades!$D$5:$D$1004,"5. Ganada"))</f>
        <v/>
      </c>
      <c r="O844" s="35"/>
    </row>
    <row r="845" customFormat="false" ht="15" hidden="false" customHeight="false" outlineLevel="0" collapsed="false">
      <c r="A845" s="29" t="str">
        <f aca="false">IF(B845="","","C-"&amp;TEXT(ROW()-4,"000"))</f>
        <v/>
      </c>
      <c r="B845" s="35"/>
      <c r="C845" s="35"/>
      <c r="D845" s="35"/>
      <c r="E845" s="35"/>
      <c r="F845" s="35"/>
      <c r="G845" s="35"/>
      <c r="H845" s="35"/>
      <c r="I845" s="35"/>
      <c r="J845" s="35"/>
      <c r="K845" s="36"/>
      <c r="L845" s="32" t="str">
        <f aca="false">IF(B845="","",IFERROR(1/(1/SUMPRODUCT(MAX((Seguimientos!$B$5:$B$1004=B845)*Seguimientos!$A$5:$A$1004))),""))</f>
        <v/>
      </c>
      <c r="M845" s="33" t="str">
        <f aca="false">IF(B845="","",COUNTIF(Oportunidades!$B$5:$B$1004,B845))</f>
        <v/>
      </c>
      <c r="N845" s="34" t="str">
        <f aca="false">IF(B845="","",SUMIFS(Oportunidades!$E$5:$E$1004,Oportunidades!$B$5:$B$1004,B845,Oportunidades!$D$5:$D$1004,"5. Ganada"))</f>
        <v/>
      </c>
      <c r="O845" s="35"/>
    </row>
    <row r="846" customFormat="false" ht="15" hidden="false" customHeight="false" outlineLevel="0" collapsed="false">
      <c r="A846" s="29" t="str">
        <f aca="false">IF(B846="","","C-"&amp;TEXT(ROW()-4,"000"))</f>
        <v/>
      </c>
      <c r="B846" s="35"/>
      <c r="C846" s="35"/>
      <c r="D846" s="35"/>
      <c r="E846" s="35"/>
      <c r="F846" s="35"/>
      <c r="G846" s="35"/>
      <c r="H846" s="35"/>
      <c r="I846" s="35"/>
      <c r="J846" s="35"/>
      <c r="K846" s="36"/>
      <c r="L846" s="32" t="str">
        <f aca="false">IF(B846="","",IFERROR(1/(1/SUMPRODUCT(MAX((Seguimientos!$B$5:$B$1004=B846)*Seguimientos!$A$5:$A$1004))),""))</f>
        <v/>
      </c>
      <c r="M846" s="33" t="str">
        <f aca="false">IF(B846="","",COUNTIF(Oportunidades!$B$5:$B$1004,B846))</f>
        <v/>
      </c>
      <c r="N846" s="34" t="str">
        <f aca="false">IF(B846="","",SUMIFS(Oportunidades!$E$5:$E$1004,Oportunidades!$B$5:$B$1004,B846,Oportunidades!$D$5:$D$1004,"5. Ganada"))</f>
        <v/>
      </c>
      <c r="O846" s="35"/>
    </row>
    <row r="847" customFormat="false" ht="15" hidden="false" customHeight="false" outlineLevel="0" collapsed="false">
      <c r="A847" s="29" t="str">
        <f aca="false">IF(B847="","","C-"&amp;TEXT(ROW()-4,"000"))</f>
        <v/>
      </c>
      <c r="B847" s="35"/>
      <c r="C847" s="35"/>
      <c r="D847" s="35"/>
      <c r="E847" s="35"/>
      <c r="F847" s="35"/>
      <c r="G847" s="35"/>
      <c r="H847" s="35"/>
      <c r="I847" s="35"/>
      <c r="J847" s="35"/>
      <c r="K847" s="36"/>
      <c r="L847" s="32" t="str">
        <f aca="false">IF(B847="","",IFERROR(1/(1/SUMPRODUCT(MAX((Seguimientos!$B$5:$B$1004=B847)*Seguimientos!$A$5:$A$1004))),""))</f>
        <v/>
      </c>
      <c r="M847" s="33" t="str">
        <f aca="false">IF(B847="","",COUNTIF(Oportunidades!$B$5:$B$1004,B847))</f>
        <v/>
      </c>
      <c r="N847" s="34" t="str">
        <f aca="false">IF(B847="","",SUMIFS(Oportunidades!$E$5:$E$1004,Oportunidades!$B$5:$B$1004,B847,Oportunidades!$D$5:$D$1004,"5. Ganada"))</f>
        <v/>
      </c>
      <c r="O847" s="35"/>
    </row>
    <row r="848" customFormat="false" ht="15" hidden="false" customHeight="false" outlineLevel="0" collapsed="false">
      <c r="A848" s="29" t="str">
        <f aca="false">IF(B848="","","C-"&amp;TEXT(ROW()-4,"000"))</f>
        <v/>
      </c>
      <c r="B848" s="35"/>
      <c r="C848" s="35"/>
      <c r="D848" s="35"/>
      <c r="E848" s="35"/>
      <c r="F848" s="35"/>
      <c r="G848" s="35"/>
      <c r="H848" s="35"/>
      <c r="I848" s="35"/>
      <c r="J848" s="35"/>
      <c r="K848" s="36"/>
      <c r="L848" s="32" t="str">
        <f aca="false">IF(B848="","",IFERROR(1/(1/SUMPRODUCT(MAX((Seguimientos!$B$5:$B$1004=B848)*Seguimientos!$A$5:$A$1004))),""))</f>
        <v/>
      </c>
      <c r="M848" s="33" t="str">
        <f aca="false">IF(B848="","",COUNTIF(Oportunidades!$B$5:$B$1004,B848))</f>
        <v/>
      </c>
      <c r="N848" s="34" t="str">
        <f aca="false">IF(B848="","",SUMIFS(Oportunidades!$E$5:$E$1004,Oportunidades!$B$5:$B$1004,B848,Oportunidades!$D$5:$D$1004,"5. Ganada"))</f>
        <v/>
      </c>
      <c r="O848" s="35"/>
    </row>
    <row r="849" customFormat="false" ht="15" hidden="false" customHeight="false" outlineLevel="0" collapsed="false">
      <c r="A849" s="29" t="str">
        <f aca="false">IF(B849="","","C-"&amp;TEXT(ROW()-4,"000"))</f>
        <v/>
      </c>
      <c r="B849" s="35"/>
      <c r="C849" s="35"/>
      <c r="D849" s="35"/>
      <c r="E849" s="35"/>
      <c r="F849" s="35"/>
      <c r="G849" s="35"/>
      <c r="H849" s="35"/>
      <c r="I849" s="35"/>
      <c r="J849" s="35"/>
      <c r="K849" s="36"/>
      <c r="L849" s="32" t="str">
        <f aca="false">IF(B849="","",IFERROR(1/(1/SUMPRODUCT(MAX((Seguimientos!$B$5:$B$1004=B849)*Seguimientos!$A$5:$A$1004))),""))</f>
        <v/>
      </c>
      <c r="M849" s="33" t="str">
        <f aca="false">IF(B849="","",COUNTIF(Oportunidades!$B$5:$B$1004,B849))</f>
        <v/>
      </c>
      <c r="N849" s="34" t="str">
        <f aca="false">IF(B849="","",SUMIFS(Oportunidades!$E$5:$E$1004,Oportunidades!$B$5:$B$1004,B849,Oportunidades!$D$5:$D$1004,"5. Ganada"))</f>
        <v/>
      </c>
      <c r="O849" s="35"/>
    </row>
    <row r="850" customFormat="false" ht="15" hidden="false" customHeight="false" outlineLevel="0" collapsed="false">
      <c r="A850" s="29" t="str">
        <f aca="false">IF(B850="","","C-"&amp;TEXT(ROW()-4,"000"))</f>
        <v/>
      </c>
      <c r="B850" s="35"/>
      <c r="C850" s="35"/>
      <c r="D850" s="35"/>
      <c r="E850" s="35"/>
      <c r="F850" s="35"/>
      <c r="G850" s="35"/>
      <c r="H850" s="35"/>
      <c r="I850" s="35"/>
      <c r="J850" s="35"/>
      <c r="K850" s="36"/>
      <c r="L850" s="32" t="str">
        <f aca="false">IF(B850="","",IFERROR(1/(1/SUMPRODUCT(MAX((Seguimientos!$B$5:$B$1004=B850)*Seguimientos!$A$5:$A$1004))),""))</f>
        <v/>
      </c>
      <c r="M850" s="33" t="str">
        <f aca="false">IF(B850="","",COUNTIF(Oportunidades!$B$5:$B$1004,B850))</f>
        <v/>
      </c>
      <c r="N850" s="34" t="str">
        <f aca="false">IF(B850="","",SUMIFS(Oportunidades!$E$5:$E$1004,Oportunidades!$B$5:$B$1004,B850,Oportunidades!$D$5:$D$1004,"5. Ganada"))</f>
        <v/>
      </c>
      <c r="O850" s="35"/>
    </row>
    <row r="851" customFormat="false" ht="15" hidden="false" customHeight="false" outlineLevel="0" collapsed="false">
      <c r="A851" s="29" t="str">
        <f aca="false">IF(B851="","","C-"&amp;TEXT(ROW()-4,"000"))</f>
        <v/>
      </c>
      <c r="B851" s="35"/>
      <c r="C851" s="35"/>
      <c r="D851" s="35"/>
      <c r="E851" s="35"/>
      <c r="F851" s="35"/>
      <c r="G851" s="35"/>
      <c r="H851" s="35"/>
      <c r="I851" s="35"/>
      <c r="J851" s="35"/>
      <c r="K851" s="36"/>
      <c r="L851" s="32" t="str">
        <f aca="false">IF(B851="","",IFERROR(1/(1/SUMPRODUCT(MAX((Seguimientos!$B$5:$B$1004=B851)*Seguimientos!$A$5:$A$1004))),""))</f>
        <v/>
      </c>
      <c r="M851" s="33" t="str">
        <f aca="false">IF(B851="","",COUNTIF(Oportunidades!$B$5:$B$1004,B851))</f>
        <v/>
      </c>
      <c r="N851" s="34" t="str">
        <f aca="false">IF(B851="","",SUMIFS(Oportunidades!$E$5:$E$1004,Oportunidades!$B$5:$B$1004,B851,Oportunidades!$D$5:$D$1004,"5. Ganada"))</f>
        <v/>
      </c>
      <c r="O851" s="35"/>
    </row>
    <row r="852" customFormat="false" ht="15" hidden="false" customHeight="false" outlineLevel="0" collapsed="false">
      <c r="A852" s="29" t="str">
        <f aca="false">IF(B852="","","C-"&amp;TEXT(ROW()-4,"000"))</f>
        <v/>
      </c>
      <c r="B852" s="35"/>
      <c r="C852" s="35"/>
      <c r="D852" s="35"/>
      <c r="E852" s="35"/>
      <c r="F852" s="35"/>
      <c r="G852" s="35"/>
      <c r="H852" s="35"/>
      <c r="I852" s="35"/>
      <c r="J852" s="35"/>
      <c r="K852" s="36"/>
      <c r="L852" s="32" t="str">
        <f aca="false">IF(B852="","",IFERROR(1/(1/SUMPRODUCT(MAX((Seguimientos!$B$5:$B$1004=B852)*Seguimientos!$A$5:$A$1004))),""))</f>
        <v/>
      </c>
      <c r="M852" s="33" t="str">
        <f aca="false">IF(B852="","",COUNTIF(Oportunidades!$B$5:$B$1004,B852))</f>
        <v/>
      </c>
      <c r="N852" s="34" t="str">
        <f aca="false">IF(B852="","",SUMIFS(Oportunidades!$E$5:$E$1004,Oportunidades!$B$5:$B$1004,B852,Oportunidades!$D$5:$D$1004,"5. Ganada"))</f>
        <v/>
      </c>
      <c r="O852" s="35"/>
    </row>
    <row r="853" customFormat="false" ht="15" hidden="false" customHeight="false" outlineLevel="0" collapsed="false">
      <c r="A853" s="29" t="str">
        <f aca="false">IF(B853="","","C-"&amp;TEXT(ROW()-4,"000"))</f>
        <v/>
      </c>
      <c r="B853" s="35"/>
      <c r="C853" s="35"/>
      <c r="D853" s="35"/>
      <c r="E853" s="35"/>
      <c r="F853" s="35"/>
      <c r="G853" s="35"/>
      <c r="H853" s="35"/>
      <c r="I853" s="35"/>
      <c r="J853" s="35"/>
      <c r="K853" s="36"/>
      <c r="L853" s="32" t="str">
        <f aca="false">IF(B853="","",IFERROR(1/(1/SUMPRODUCT(MAX((Seguimientos!$B$5:$B$1004=B853)*Seguimientos!$A$5:$A$1004))),""))</f>
        <v/>
      </c>
      <c r="M853" s="33" t="str">
        <f aca="false">IF(B853="","",COUNTIF(Oportunidades!$B$5:$B$1004,B853))</f>
        <v/>
      </c>
      <c r="N853" s="34" t="str">
        <f aca="false">IF(B853="","",SUMIFS(Oportunidades!$E$5:$E$1004,Oportunidades!$B$5:$B$1004,B853,Oportunidades!$D$5:$D$1004,"5. Ganada"))</f>
        <v/>
      </c>
      <c r="O853" s="35"/>
    </row>
    <row r="854" customFormat="false" ht="15" hidden="false" customHeight="false" outlineLevel="0" collapsed="false">
      <c r="A854" s="29" t="str">
        <f aca="false">IF(B854="","","C-"&amp;TEXT(ROW()-4,"000"))</f>
        <v/>
      </c>
      <c r="B854" s="35"/>
      <c r="C854" s="35"/>
      <c r="D854" s="35"/>
      <c r="E854" s="35"/>
      <c r="F854" s="35"/>
      <c r="G854" s="35"/>
      <c r="H854" s="35"/>
      <c r="I854" s="35"/>
      <c r="J854" s="35"/>
      <c r="K854" s="36"/>
      <c r="L854" s="32" t="str">
        <f aca="false">IF(B854="","",IFERROR(1/(1/SUMPRODUCT(MAX((Seguimientos!$B$5:$B$1004=B854)*Seguimientos!$A$5:$A$1004))),""))</f>
        <v/>
      </c>
      <c r="M854" s="33" t="str">
        <f aca="false">IF(B854="","",COUNTIF(Oportunidades!$B$5:$B$1004,B854))</f>
        <v/>
      </c>
      <c r="N854" s="34" t="str">
        <f aca="false">IF(B854="","",SUMIFS(Oportunidades!$E$5:$E$1004,Oportunidades!$B$5:$B$1004,B854,Oportunidades!$D$5:$D$1004,"5. Ganada"))</f>
        <v/>
      </c>
      <c r="O854" s="35"/>
    </row>
    <row r="855" customFormat="false" ht="15" hidden="false" customHeight="false" outlineLevel="0" collapsed="false">
      <c r="A855" s="29" t="str">
        <f aca="false">IF(B855="","","C-"&amp;TEXT(ROW()-4,"000"))</f>
        <v/>
      </c>
      <c r="B855" s="35"/>
      <c r="C855" s="35"/>
      <c r="D855" s="35"/>
      <c r="E855" s="35"/>
      <c r="F855" s="35"/>
      <c r="G855" s="35"/>
      <c r="H855" s="35"/>
      <c r="I855" s="35"/>
      <c r="J855" s="35"/>
      <c r="K855" s="36"/>
      <c r="L855" s="32" t="str">
        <f aca="false">IF(B855="","",IFERROR(1/(1/SUMPRODUCT(MAX((Seguimientos!$B$5:$B$1004=B855)*Seguimientos!$A$5:$A$1004))),""))</f>
        <v/>
      </c>
      <c r="M855" s="33" t="str">
        <f aca="false">IF(B855="","",COUNTIF(Oportunidades!$B$5:$B$1004,B855))</f>
        <v/>
      </c>
      <c r="N855" s="34" t="str">
        <f aca="false">IF(B855="","",SUMIFS(Oportunidades!$E$5:$E$1004,Oportunidades!$B$5:$B$1004,B855,Oportunidades!$D$5:$D$1004,"5. Ganada"))</f>
        <v/>
      </c>
      <c r="O855" s="35"/>
    </row>
    <row r="856" customFormat="false" ht="15" hidden="false" customHeight="false" outlineLevel="0" collapsed="false">
      <c r="A856" s="29" t="str">
        <f aca="false">IF(B856="","","C-"&amp;TEXT(ROW()-4,"000"))</f>
        <v/>
      </c>
      <c r="B856" s="35"/>
      <c r="C856" s="35"/>
      <c r="D856" s="35"/>
      <c r="E856" s="35"/>
      <c r="F856" s="35"/>
      <c r="G856" s="35"/>
      <c r="H856" s="35"/>
      <c r="I856" s="35"/>
      <c r="J856" s="35"/>
      <c r="K856" s="36"/>
      <c r="L856" s="32" t="str">
        <f aca="false">IF(B856="","",IFERROR(1/(1/SUMPRODUCT(MAX((Seguimientos!$B$5:$B$1004=B856)*Seguimientos!$A$5:$A$1004))),""))</f>
        <v/>
      </c>
      <c r="M856" s="33" t="str">
        <f aca="false">IF(B856="","",COUNTIF(Oportunidades!$B$5:$B$1004,B856))</f>
        <v/>
      </c>
      <c r="N856" s="34" t="str">
        <f aca="false">IF(B856="","",SUMIFS(Oportunidades!$E$5:$E$1004,Oportunidades!$B$5:$B$1004,B856,Oportunidades!$D$5:$D$1004,"5. Ganada"))</f>
        <v/>
      </c>
      <c r="O856" s="35"/>
    </row>
    <row r="857" customFormat="false" ht="15" hidden="false" customHeight="false" outlineLevel="0" collapsed="false">
      <c r="A857" s="29" t="str">
        <f aca="false">IF(B857="","","C-"&amp;TEXT(ROW()-4,"000"))</f>
        <v/>
      </c>
      <c r="B857" s="35"/>
      <c r="C857" s="35"/>
      <c r="D857" s="35"/>
      <c r="E857" s="35"/>
      <c r="F857" s="35"/>
      <c r="G857" s="35"/>
      <c r="H857" s="35"/>
      <c r="I857" s="35"/>
      <c r="J857" s="35"/>
      <c r="K857" s="36"/>
      <c r="L857" s="32" t="str">
        <f aca="false">IF(B857="","",IFERROR(1/(1/SUMPRODUCT(MAX((Seguimientos!$B$5:$B$1004=B857)*Seguimientos!$A$5:$A$1004))),""))</f>
        <v/>
      </c>
      <c r="M857" s="33" t="str">
        <f aca="false">IF(B857="","",COUNTIF(Oportunidades!$B$5:$B$1004,B857))</f>
        <v/>
      </c>
      <c r="N857" s="34" t="str">
        <f aca="false">IF(B857="","",SUMIFS(Oportunidades!$E$5:$E$1004,Oportunidades!$B$5:$B$1004,B857,Oportunidades!$D$5:$D$1004,"5. Ganada"))</f>
        <v/>
      </c>
      <c r="O857" s="35"/>
    </row>
    <row r="858" customFormat="false" ht="15" hidden="false" customHeight="false" outlineLevel="0" collapsed="false">
      <c r="A858" s="29" t="str">
        <f aca="false">IF(B858="","","C-"&amp;TEXT(ROW()-4,"000"))</f>
        <v/>
      </c>
      <c r="B858" s="35"/>
      <c r="C858" s="35"/>
      <c r="D858" s="35"/>
      <c r="E858" s="35"/>
      <c r="F858" s="35"/>
      <c r="G858" s="35"/>
      <c r="H858" s="35"/>
      <c r="I858" s="35"/>
      <c r="J858" s="35"/>
      <c r="K858" s="36"/>
      <c r="L858" s="32" t="str">
        <f aca="false">IF(B858="","",IFERROR(1/(1/SUMPRODUCT(MAX((Seguimientos!$B$5:$B$1004=B858)*Seguimientos!$A$5:$A$1004))),""))</f>
        <v/>
      </c>
      <c r="M858" s="33" t="str">
        <f aca="false">IF(B858="","",COUNTIF(Oportunidades!$B$5:$B$1004,B858))</f>
        <v/>
      </c>
      <c r="N858" s="34" t="str">
        <f aca="false">IF(B858="","",SUMIFS(Oportunidades!$E$5:$E$1004,Oportunidades!$B$5:$B$1004,B858,Oportunidades!$D$5:$D$1004,"5. Ganada"))</f>
        <v/>
      </c>
      <c r="O858" s="35"/>
    </row>
    <row r="859" customFormat="false" ht="15" hidden="false" customHeight="false" outlineLevel="0" collapsed="false">
      <c r="A859" s="29" t="str">
        <f aca="false">IF(B859="","","C-"&amp;TEXT(ROW()-4,"000"))</f>
        <v/>
      </c>
      <c r="B859" s="35"/>
      <c r="C859" s="35"/>
      <c r="D859" s="35"/>
      <c r="E859" s="35"/>
      <c r="F859" s="35"/>
      <c r="G859" s="35"/>
      <c r="H859" s="35"/>
      <c r="I859" s="35"/>
      <c r="J859" s="35"/>
      <c r="K859" s="36"/>
      <c r="L859" s="32" t="str">
        <f aca="false">IF(B859="","",IFERROR(1/(1/SUMPRODUCT(MAX((Seguimientos!$B$5:$B$1004=B859)*Seguimientos!$A$5:$A$1004))),""))</f>
        <v/>
      </c>
      <c r="M859" s="33" t="str">
        <f aca="false">IF(B859="","",COUNTIF(Oportunidades!$B$5:$B$1004,B859))</f>
        <v/>
      </c>
      <c r="N859" s="34" t="str">
        <f aca="false">IF(B859="","",SUMIFS(Oportunidades!$E$5:$E$1004,Oportunidades!$B$5:$B$1004,B859,Oportunidades!$D$5:$D$1004,"5. Ganada"))</f>
        <v/>
      </c>
      <c r="O859" s="35"/>
    </row>
    <row r="860" customFormat="false" ht="15" hidden="false" customHeight="false" outlineLevel="0" collapsed="false">
      <c r="A860" s="29" t="str">
        <f aca="false">IF(B860="","","C-"&amp;TEXT(ROW()-4,"000"))</f>
        <v/>
      </c>
      <c r="B860" s="35"/>
      <c r="C860" s="35"/>
      <c r="D860" s="35"/>
      <c r="E860" s="35"/>
      <c r="F860" s="35"/>
      <c r="G860" s="35"/>
      <c r="H860" s="35"/>
      <c r="I860" s="35"/>
      <c r="J860" s="35"/>
      <c r="K860" s="36"/>
      <c r="L860" s="32" t="str">
        <f aca="false">IF(B860="","",IFERROR(1/(1/SUMPRODUCT(MAX((Seguimientos!$B$5:$B$1004=B860)*Seguimientos!$A$5:$A$1004))),""))</f>
        <v/>
      </c>
      <c r="M860" s="33" t="str">
        <f aca="false">IF(B860="","",COUNTIF(Oportunidades!$B$5:$B$1004,B860))</f>
        <v/>
      </c>
      <c r="N860" s="34" t="str">
        <f aca="false">IF(B860="","",SUMIFS(Oportunidades!$E$5:$E$1004,Oportunidades!$B$5:$B$1004,B860,Oportunidades!$D$5:$D$1004,"5. Ganada"))</f>
        <v/>
      </c>
      <c r="O860" s="35"/>
    </row>
    <row r="861" customFormat="false" ht="15" hidden="false" customHeight="false" outlineLevel="0" collapsed="false">
      <c r="A861" s="29" t="str">
        <f aca="false">IF(B861="","","C-"&amp;TEXT(ROW()-4,"000"))</f>
        <v/>
      </c>
      <c r="B861" s="35"/>
      <c r="C861" s="35"/>
      <c r="D861" s="35"/>
      <c r="E861" s="35"/>
      <c r="F861" s="35"/>
      <c r="G861" s="35"/>
      <c r="H861" s="35"/>
      <c r="I861" s="35"/>
      <c r="J861" s="35"/>
      <c r="K861" s="36"/>
      <c r="L861" s="32" t="str">
        <f aca="false">IF(B861="","",IFERROR(1/(1/SUMPRODUCT(MAX((Seguimientos!$B$5:$B$1004=B861)*Seguimientos!$A$5:$A$1004))),""))</f>
        <v/>
      </c>
      <c r="M861" s="33" t="str">
        <f aca="false">IF(B861="","",COUNTIF(Oportunidades!$B$5:$B$1004,B861))</f>
        <v/>
      </c>
      <c r="N861" s="34" t="str">
        <f aca="false">IF(B861="","",SUMIFS(Oportunidades!$E$5:$E$1004,Oportunidades!$B$5:$B$1004,B861,Oportunidades!$D$5:$D$1004,"5. Ganada"))</f>
        <v/>
      </c>
      <c r="O861" s="35"/>
    </row>
    <row r="862" customFormat="false" ht="15" hidden="false" customHeight="false" outlineLevel="0" collapsed="false">
      <c r="A862" s="29" t="str">
        <f aca="false">IF(B862="","","C-"&amp;TEXT(ROW()-4,"000"))</f>
        <v/>
      </c>
      <c r="B862" s="35"/>
      <c r="C862" s="35"/>
      <c r="D862" s="35"/>
      <c r="E862" s="35"/>
      <c r="F862" s="35"/>
      <c r="G862" s="35"/>
      <c r="H862" s="35"/>
      <c r="I862" s="35"/>
      <c r="J862" s="35"/>
      <c r="K862" s="36"/>
      <c r="L862" s="32" t="str">
        <f aca="false">IF(B862="","",IFERROR(1/(1/SUMPRODUCT(MAX((Seguimientos!$B$5:$B$1004=B862)*Seguimientos!$A$5:$A$1004))),""))</f>
        <v/>
      </c>
      <c r="M862" s="33" t="str">
        <f aca="false">IF(B862="","",COUNTIF(Oportunidades!$B$5:$B$1004,B862))</f>
        <v/>
      </c>
      <c r="N862" s="34" t="str">
        <f aca="false">IF(B862="","",SUMIFS(Oportunidades!$E$5:$E$1004,Oportunidades!$B$5:$B$1004,B862,Oportunidades!$D$5:$D$1004,"5. Ganada"))</f>
        <v/>
      </c>
      <c r="O862" s="35"/>
    </row>
    <row r="863" customFormat="false" ht="15" hidden="false" customHeight="false" outlineLevel="0" collapsed="false">
      <c r="A863" s="29" t="str">
        <f aca="false">IF(B863="","","C-"&amp;TEXT(ROW()-4,"000"))</f>
        <v/>
      </c>
      <c r="B863" s="35"/>
      <c r="C863" s="35"/>
      <c r="D863" s="35"/>
      <c r="E863" s="35"/>
      <c r="F863" s="35"/>
      <c r="G863" s="35"/>
      <c r="H863" s="35"/>
      <c r="I863" s="35"/>
      <c r="J863" s="35"/>
      <c r="K863" s="36"/>
      <c r="L863" s="32" t="str">
        <f aca="false">IF(B863="","",IFERROR(1/(1/SUMPRODUCT(MAX((Seguimientos!$B$5:$B$1004=B863)*Seguimientos!$A$5:$A$1004))),""))</f>
        <v/>
      </c>
      <c r="M863" s="33" t="str">
        <f aca="false">IF(B863="","",COUNTIF(Oportunidades!$B$5:$B$1004,B863))</f>
        <v/>
      </c>
      <c r="N863" s="34" t="str">
        <f aca="false">IF(B863="","",SUMIFS(Oportunidades!$E$5:$E$1004,Oportunidades!$B$5:$B$1004,B863,Oportunidades!$D$5:$D$1004,"5. Ganada"))</f>
        <v/>
      </c>
      <c r="O863" s="35"/>
    </row>
    <row r="864" customFormat="false" ht="15" hidden="false" customHeight="false" outlineLevel="0" collapsed="false">
      <c r="A864" s="29" t="str">
        <f aca="false">IF(B864="","","C-"&amp;TEXT(ROW()-4,"000"))</f>
        <v/>
      </c>
      <c r="B864" s="35"/>
      <c r="C864" s="35"/>
      <c r="D864" s="35"/>
      <c r="E864" s="35"/>
      <c r="F864" s="35"/>
      <c r="G864" s="35"/>
      <c r="H864" s="35"/>
      <c r="I864" s="35"/>
      <c r="J864" s="35"/>
      <c r="K864" s="36"/>
      <c r="L864" s="32" t="str">
        <f aca="false">IF(B864="","",IFERROR(1/(1/SUMPRODUCT(MAX((Seguimientos!$B$5:$B$1004=B864)*Seguimientos!$A$5:$A$1004))),""))</f>
        <v/>
      </c>
      <c r="M864" s="33" t="str">
        <f aca="false">IF(B864="","",COUNTIF(Oportunidades!$B$5:$B$1004,B864))</f>
        <v/>
      </c>
      <c r="N864" s="34" t="str">
        <f aca="false">IF(B864="","",SUMIFS(Oportunidades!$E$5:$E$1004,Oportunidades!$B$5:$B$1004,B864,Oportunidades!$D$5:$D$1004,"5. Ganada"))</f>
        <v/>
      </c>
      <c r="O864" s="35"/>
    </row>
    <row r="865" customFormat="false" ht="15" hidden="false" customHeight="false" outlineLevel="0" collapsed="false">
      <c r="A865" s="29" t="str">
        <f aca="false">IF(B865="","","C-"&amp;TEXT(ROW()-4,"000"))</f>
        <v/>
      </c>
      <c r="B865" s="35"/>
      <c r="C865" s="35"/>
      <c r="D865" s="35"/>
      <c r="E865" s="35"/>
      <c r="F865" s="35"/>
      <c r="G865" s="35"/>
      <c r="H865" s="35"/>
      <c r="I865" s="35"/>
      <c r="J865" s="35"/>
      <c r="K865" s="36"/>
      <c r="L865" s="32" t="str">
        <f aca="false">IF(B865="","",IFERROR(1/(1/SUMPRODUCT(MAX((Seguimientos!$B$5:$B$1004=B865)*Seguimientos!$A$5:$A$1004))),""))</f>
        <v/>
      </c>
      <c r="M865" s="33" t="str">
        <f aca="false">IF(B865="","",COUNTIF(Oportunidades!$B$5:$B$1004,B865))</f>
        <v/>
      </c>
      <c r="N865" s="34" t="str">
        <f aca="false">IF(B865="","",SUMIFS(Oportunidades!$E$5:$E$1004,Oportunidades!$B$5:$B$1004,B865,Oportunidades!$D$5:$D$1004,"5. Ganada"))</f>
        <v/>
      </c>
      <c r="O865" s="35"/>
    </row>
    <row r="866" customFormat="false" ht="15" hidden="false" customHeight="false" outlineLevel="0" collapsed="false">
      <c r="A866" s="29" t="str">
        <f aca="false">IF(B866="","","C-"&amp;TEXT(ROW()-4,"000"))</f>
        <v/>
      </c>
      <c r="B866" s="35"/>
      <c r="C866" s="35"/>
      <c r="D866" s="35"/>
      <c r="E866" s="35"/>
      <c r="F866" s="35"/>
      <c r="G866" s="35"/>
      <c r="H866" s="35"/>
      <c r="I866" s="35"/>
      <c r="J866" s="35"/>
      <c r="K866" s="36"/>
      <c r="L866" s="32" t="str">
        <f aca="false">IF(B866="","",IFERROR(1/(1/SUMPRODUCT(MAX((Seguimientos!$B$5:$B$1004=B866)*Seguimientos!$A$5:$A$1004))),""))</f>
        <v/>
      </c>
      <c r="M866" s="33" t="str">
        <f aca="false">IF(B866="","",COUNTIF(Oportunidades!$B$5:$B$1004,B866))</f>
        <v/>
      </c>
      <c r="N866" s="34" t="str">
        <f aca="false">IF(B866="","",SUMIFS(Oportunidades!$E$5:$E$1004,Oportunidades!$B$5:$B$1004,B866,Oportunidades!$D$5:$D$1004,"5. Ganada"))</f>
        <v/>
      </c>
      <c r="O866" s="35"/>
    </row>
    <row r="867" customFormat="false" ht="15" hidden="false" customHeight="false" outlineLevel="0" collapsed="false">
      <c r="A867" s="29" t="str">
        <f aca="false">IF(B867="","","C-"&amp;TEXT(ROW()-4,"000"))</f>
        <v/>
      </c>
      <c r="B867" s="35"/>
      <c r="C867" s="35"/>
      <c r="D867" s="35"/>
      <c r="E867" s="35"/>
      <c r="F867" s="35"/>
      <c r="G867" s="35"/>
      <c r="H867" s="35"/>
      <c r="I867" s="35"/>
      <c r="J867" s="35"/>
      <c r="K867" s="36"/>
      <c r="L867" s="32" t="str">
        <f aca="false">IF(B867="","",IFERROR(1/(1/SUMPRODUCT(MAX((Seguimientos!$B$5:$B$1004=B867)*Seguimientos!$A$5:$A$1004))),""))</f>
        <v/>
      </c>
      <c r="M867" s="33" t="str">
        <f aca="false">IF(B867="","",COUNTIF(Oportunidades!$B$5:$B$1004,B867))</f>
        <v/>
      </c>
      <c r="N867" s="34" t="str">
        <f aca="false">IF(B867="","",SUMIFS(Oportunidades!$E$5:$E$1004,Oportunidades!$B$5:$B$1004,B867,Oportunidades!$D$5:$D$1004,"5. Ganada"))</f>
        <v/>
      </c>
      <c r="O867" s="35"/>
    </row>
    <row r="868" customFormat="false" ht="15" hidden="false" customHeight="false" outlineLevel="0" collapsed="false">
      <c r="A868" s="29" t="str">
        <f aca="false">IF(B868="","","C-"&amp;TEXT(ROW()-4,"000"))</f>
        <v/>
      </c>
      <c r="B868" s="35"/>
      <c r="C868" s="35"/>
      <c r="D868" s="35"/>
      <c r="E868" s="35"/>
      <c r="F868" s="35"/>
      <c r="G868" s="35"/>
      <c r="H868" s="35"/>
      <c r="I868" s="35"/>
      <c r="J868" s="35"/>
      <c r="K868" s="36"/>
      <c r="L868" s="32" t="str">
        <f aca="false">IF(B868="","",IFERROR(1/(1/SUMPRODUCT(MAX((Seguimientos!$B$5:$B$1004=B868)*Seguimientos!$A$5:$A$1004))),""))</f>
        <v/>
      </c>
      <c r="M868" s="33" t="str">
        <f aca="false">IF(B868="","",COUNTIF(Oportunidades!$B$5:$B$1004,B868))</f>
        <v/>
      </c>
      <c r="N868" s="34" t="str">
        <f aca="false">IF(B868="","",SUMIFS(Oportunidades!$E$5:$E$1004,Oportunidades!$B$5:$B$1004,B868,Oportunidades!$D$5:$D$1004,"5. Ganada"))</f>
        <v/>
      </c>
      <c r="O868" s="35"/>
    </row>
    <row r="869" customFormat="false" ht="15" hidden="false" customHeight="false" outlineLevel="0" collapsed="false">
      <c r="A869" s="29" t="str">
        <f aca="false">IF(B869="","","C-"&amp;TEXT(ROW()-4,"000"))</f>
        <v/>
      </c>
      <c r="B869" s="35"/>
      <c r="C869" s="35"/>
      <c r="D869" s="35"/>
      <c r="E869" s="35"/>
      <c r="F869" s="35"/>
      <c r="G869" s="35"/>
      <c r="H869" s="35"/>
      <c r="I869" s="35"/>
      <c r="J869" s="35"/>
      <c r="K869" s="36"/>
      <c r="L869" s="32" t="str">
        <f aca="false">IF(B869="","",IFERROR(1/(1/SUMPRODUCT(MAX((Seguimientos!$B$5:$B$1004=B869)*Seguimientos!$A$5:$A$1004))),""))</f>
        <v/>
      </c>
      <c r="M869" s="33" t="str">
        <f aca="false">IF(B869="","",COUNTIF(Oportunidades!$B$5:$B$1004,B869))</f>
        <v/>
      </c>
      <c r="N869" s="34" t="str">
        <f aca="false">IF(B869="","",SUMIFS(Oportunidades!$E$5:$E$1004,Oportunidades!$B$5:$B$1004,B869,Oportunidades!$D$5:$D$1004,"5. Ganada"))</f>
        <v/>
      </c>
      <c r="O869" s="35"/>
    </row>
    <row r="870" customFormat="false" ht="15" hidden="false" customHeight="false" outlineLevel="0" collapsed="false">
      <c r="A870" s="29" t="str">
        <f aca="false">IF(B870="","","C-"&amp;TEXT(ROW()-4,"000"))</f>
        <v/>
      </c>
      <c r="B870" s="35"/>
      <c r="C870" s="35"/>
      <c r="D870" s="35"/>
      <c r="E870" s="35"/>
      <c r="F870" s="35"/>
      <c r="G870" s="35"/>
      <c r="H870" s="35"/>
      <c r="I870" s="35"/>
      <c r="J870" s="35"/>
      <c r="K870" s="36"/>
      <c r="L870" s="32" t="str">
        <f aca="false">IF(B870="","",IFERROR(1/(1/SUMPRODUCT(MAX((Seguimientos!$B$5:$B$1004=B870)*Seguimientos!$A$5:$A$1004))),""))</f>
        <v/>
      </c>
      <c r="M870" s="33" t="str">
        <f aca="false">IF(B870="","",COUNTIF(Oportunidades!$B$5:$B$1004,B870))</f>
        <v/>
      </c>
      <c r="N870" s="34" t="str">
        <f aca="false">IF(B870="","",SUMIFS(Oportunidades!$E$5:$E$1004,Oportunidades!$B$5:$B$1004,B870,Oportunidades!$D$5:$D$1004,"5. Ganada"))</f>
        <v/>
      </c>
      <c r="O870" s="35"/>
    </row>
    <row r="871" customFormat="false" ht="15" hidden="false" customHeight="false" outlineLevel="0" collapsed="false">
      <c r="A871" s="29" t="str">
        <f aca="false">IF(B871="","","C-"&amp;TEXT(ROW()-4,"000"))</f>
        <v/>
      </c>
      <c r="B871" s="35"/>
      <c r="C871" s="35"/>
      <c r="D871" s="35"/>
      <c r="E871" s="35"/>
      <c r="F871" s="35"/>
      <c r="G871" s="35"/>
      <c r="H871" s="35"/>
      <c r="I871" s="35"/>
      <c r="J871" s="35"/>
      <c r="K871" s="36"/>
      <c r="L871" s="32" t="str">
        <f aca="false">IF(B871="","",IFERROR(1/(1/SUMPRODUCT(MAX((Seguimientos!$B$5:$B$1004=B871)*Seguimientos!$A$5:$A$1004))),""))</f>
        <v/>
      </c>
      <c r="M871" s="33" t="str">
        <f aca="false">IF(B871="","",COUNTIF(Oportunidades!$B$5:$B$1004,B871))</f>
        <v/>
      </c>
      <c r="N871" s="34" t="str">
        <f aca="false">IF(B871="","",SUMIFS(Oportunidades!$E$5:$E$1004,Oportunidades!$B$5:$B$1004,B871,Oportunidades!$D$5:$D$1004,"5. Ganada"))</f>
        <v/>
      </c>
      <c r="O871" s="35"/>
    </row>
    <row r="872" customFormat="false" ht="15" hidden="false" customHeight="false" outlineLevel="0" collapsed="false">
      <c r="A872" s="29" t="str">
        <f aca="false">IF(B872="","","C-"&amp;TEXT(ROW()-4,"000"))</f>
        <v/>
      </c>
      <c r="B872" s="35"/>
      <c r="C872" s="35"/>
      <c r="D872" s="35"/>
      <c r="E872" s="35"/>
      <c r="F872" s="35"/>
      <c r="G872" s="35"/>
      <c r="H872" s="35"/>
      <c r="I872" s="35"/>
      <c r="J872" s="35"/>
      <c r="K872" s="36"/>
      <c r="L872" s="32" t="str">
        <f aca="false">IF(B872="","",IFERROR(1/(1/SUMPRODUCT(MAX((Seguimientos!$B$5:$B$1004=B872)*Seguimientos!$A$5:$A$1004))),""))</f>
        <v/>
      </c>
      <c r="M872" s="33" t="str">
        <f aca="false">IF(B872="","",COUNTIF(Oportunidades!$B$5:$B$1004,B872))</f>
        <v/>
      </c>
      <c r="N872" s="34" t="str">
        <f aca="false">IF(B872="","",SUMIFS(Oportunidades!$E$5:$E$1004,Oportunidades!$B$5:$B$1004,B872,Oportunidades!$D$5:$D$1004,"5. Ganada"))</f>
        <v/>
      </c>
      <c r="O872" s="35"/>
    </row>
    <row r="873" customFormat="false" ht="15" hidden="false" customHeight="false" outlineLevel="0" collapsed="false">
      <c r="A873" s="29" t="str">
        <f aca="false">IF(B873="","","C-"&amp;TEXT(ROW()-4,"000"))</f>
        <v/>
      </c>
      <c r="B873" s="35"/>
      <c r="C873" s="35"/>
      <c r="D873" s="35"/>
      <c r="E873" s="35"/>
      <c r="F873" s="35"/>
      <c r="G873" s="35"/>
      <c r="H873" s="35"/>
      <c r="I873" s="35"/>
      <c r="J873" s="35"/>
      <c r="K873" s="36"/>
      <c r="L873" s="32" t="str">
        <f aca="false">IF(B873="","",IFERROR(1/(1/SUMPRODUCT(MAX((Seguimientos!$B$5:$B$1004=B873)*Seguimientos!$A$5:$A$1004))),""))</f>
        <v/>
      </c>
      <c r="M873" s="33" t="str">
        <f aca="false">IF(B873="","",COUNTIF(Oportunidades!$B$5:$B$1004,B873))</f>
        <v/>
      </c>
      <c r="N873" s="34" t="str">
        <f aca="false">IF(B873="","",SUMIFS(Oportunidades!$E$5:$E$1004,Oportunidades!$B$5:$B$1004,B873,Oportunidades!$D$5:$D$1004,"5. Ganada"))</f>
        <v/>
      </c>
      <c r="O873" s="35"/>
    </row>
    <row r="874" customFormat="false" ht="15" hidden="false" customHeight="false" outlineLevel="0" collapsed="false">
      <c r="A874" s="29" t="str">
        <f aca="false">IF(B874="","","C-"&amp;TEXT(ROW()-4,"000"))</f>
        <v/>
      </c>
      <c r="B874" s="35"/>
      <c r="C874" s="35"/>
      <c r="D874" s="35"/>
      <c r="E874" s="35"/>
      <c r="F874" s="35"/>
      <c r="G874" s="35"/>
      <c r="H874" s="35"/>
      <c r="I874" s="35"/>
      <c r="J874" s="35"/>
      <c r="K874" s="36"/>
      <c r="L874" s="32" t="str">
        <f aca="false">IF(B874="","",IFERROR(1/(1/SUMPRODUCT(MAX((Seguimientos!$B$5:$B$1004=B874)*Seguimientos!$A$5:$A$1004))),""))</f>
        <v/>
      </c>
      <c r="M874" s="33" t="str">
        <f aca="false">IF(B874="","",COUNTIF(Oportunidades!$B$5:$B$1004,B874))</f>
        <v/>
      </c>
      <c r="N874" s="34" t="str">
        <f aca="false">IF(B874="","",SUMIFS(Oportunidades!$E$5:$E$1004,Oportunidades!$B$5:$B$1004,B874,Oportunidades!$D$5:$D$1004,"5. Ganada"))</f>
        <v/>
      </c>
      <c r="O874" s="35"/>
    </row>
    <row r="875" customFormat="false" ht="15" hidden="false" customHeight="false" outlineLevel="0" collapsed="false">
      <c r="A875" s="29" t="str">
        <f aca="false">IF(B875="","","C-"&amp;TEXT(ROW()-4,"000"))</f>
        <v/>
      </c>
      <c r="B875" s="35"/>
      <c r="C875" s="35"/>
      <c r="D875" s="35"/>
      <c r="E875" s="35"/>
      <c r="F875" s="35"/>
      <c r="G875" s="35"/>
      <c r="H875" s="35"/>
      <c r="I875" s="35"/>
      <c r="J875" s="35"/>
      <c r="K875" s="36"/>
      <c r="L875" s="32" t="str">
        <f aca="false">IF(B875="","",IFERROR(1/(1/SUMPRODUCT(MAX((Seguimientos!$B$5:$B$1004=B875)*Seguimientos!$A$5:$A$1004))),""))</f>
        <v/>
      </c>
      <c r="M875" s="33" t="str">
        <f aca="false">IF(B875="","",COUNTIF(Oportunidades!$B$5:$B$1004,B875))</f>
        <v/>
      </c>
      <c r="N875" s="34" t="str">
        <f aca="false">IF(B875="","",SUMIFS(Oportunidades!$E$5:$E$1004,Oportunidades!$B$5:$B$1004,B875,Oportunidades!$D$5:$D$1004,"5. Ganada"))</f>
        <v/>
      </c>
      <c r="O875" s="35"/>
    </row>
    <row r="876" customFormat="false" ht="15" hidden="false" customHeight="false" outlineLevel="0" collapsed="false">
      <c r="A876" s="29" t="str">
        <f aca="false">IF(B876="","","C-"&amp;TEXT(ROW()-4,"000"))</f>
        <v/>
      </c>
      <c r="B876" s="35"/>
      <c r="C876" s="35"/>
      <c r="D876" s="35"/>
      <c r="E876" s="35"/>
      <c r="F876" s="35"/>
      <c r="G876" s="35"/>
      <c r="H876" s="35"/>
      <c r="I876" s="35"/>
      <c r="J876" s="35"/>
      <c r="K876" s="36"/>
      <c r="L876" s="32" t="str">
        <f aca="false">IF(B876="","",IFERROR(1/(1/SUMPRODUCT(MAX((Seguimientos!$B$5:$B$1004=B876)*Seguimientos!$A$5:$A$1004))),""))</f>
        <v/>
      </c>
      <c r="M876" s="33" t="str">
        <f aca="false">IF(B876="","",COUNTIF(Oportunidades!$B$5:$B$1004,B876))</f>
        <v/>
      </c>
      <c r="N876" s="34" t="str">
        <f aca="false">IF(B876="","",SUMIFS(Oportunidades!$E$5:$E$1004,Oportunidades!$B$5:$B$1004,B876,Oportunidades!$D$5:$D$1004,"5. Ganada"))</f>
        <v/>
      </c>
      <c r="O876" s="35"/>
    </row>
    <row r="877" customFormat="false" ht="15" hidden="false" customHeight="false" outlineLevel="0" collapsed="false">
      <c r="A877" s="29" t="str">
        <f aca="false">IF(B877="","","C-"&amp;TEXT(ROW()-4,"000"))</f>
        <v/>
      </c>
      <c r="B877" s="35"/>
      <c r="C877" s="35"/>
      <c r="D877" s="35"/>
      <c r="E877" s="35"/>
      <c r="F877" s="35"/>
      <c r="G877" s="35"/>
      <c r="H877" s="35"/>
      <c r="I877" s="35"/>
      <c r="J877" s="35"/>
      <c r="K877" s="36"/>
      <c r="L877" s="32" t="str">
        <f aca="false">IF(B877="","",IFERROR(1/(1/SUMPRODUCT(MAX((Seguimientos!$B$5:$B$1004=B877)*Seguimientos!$A$5:$A$1004))),""))</f>
        <v/>
      </c>
      <c r="M877" s="33" t="str">
        <f aca="false">IF(B877="","",COUNTIF(Oportunidades!$B$5:$B$1004,B877))</f>
        <v/>
      </c>
      <c r="N877" s="34" t="str">
        <f aca="false">IF(B877="","",SUMIFS(Oportunidades!$E$5:$E$1004,Oportunidades!$B$5:$B$1004,B877,Oportunidades!$D$5:$D$1004,"5. Ganada"))</f>
        <v/>
      </c>
      <c r="O877" s="35"/>
    </row>
    <row r="878" customFormat="false" ht="15" hidden="false" customHeight="false" outlineLevel="0" collapsed="false">
      <c r="A878" s="29" t="str">
        <f aca="false">IF(B878="","","C-"&amp;TEXT(ROW()-4,"000"))</f>
        <v/>
      </c>
      <c r="B878" s="35"/>
      <c r="C878" s="35"/>
      <c r="D878" s="35"/>
      <c r="E878" s="35"/>
      <c r="F878" s="35"/>
      <c r="G878" s="35"/>
      <c r="H878" s="35"/>
      <c r="I878" s="35"/>
      <c r="J878" s="35"/>
      <c r="K878" s="36"/>
      <c r="L878" s="32" t="str">
        <f aca="false">IF(B878="","",IFERROR(1/(1/SUMPRODUCT(MAX((Seguimientos!$B$5:$B$1004=B878)*Seguimientos!$A$5:$A$1004))),""))</f>
        <v/>
      </c>
      <c r="M878" s="33" t="str">
        <f aca="false">IF(B878="","",COUNTIF(Oportunidades!$B$5:$B$1004,B878))</f>
        <v/>
      </c>
      <c r="N878" s="34" t="str">
        <f aca="false">IF(B878="","",SUMIFS(Oportunidades!$E$5:$E$1004,Oportunidades!$B$5:$B$1004,B878,Oportunidades!$D$5:$D$1004,"5. Ganada"))</f>
        <v/>
      </c>
      <c r="O878" s="35"/>
    </row>
    <row r="879" customFormat="false" ht="15" hidden="false" customHeight="false" outlineLevel="0" collapsed="false">
      <c r="A879" s="29" t="str">
        <f aca="false">IF(B879="","","C-"&amp;TEXT(ROW()-4,"000"))</f>
        <v/>
      </c>
      <c r="B879" s="35"/>
      <c r="C879" s="35"/>
      <c r="D879" s="35"/>
      <c r="E879" s="35"/>
      <c r="F879" s="35"/>
      <c r="G879" s="35"/>
      <c r="H879" s="35"/>
      <c r="I879" s="35"/>
      <c r="J879" s="35"/>
      <c r="K879" s="36"/>
      <c r="L879" s="32" t="str">
        <f aca="false">IF(B879="","",IFERROR(1/(1/SUMPRODUCT(MAX((Seguimientos!$B$5:$B$1004=B879)*Seguimientos!$A$5:$A$1004))),""))</f>
        <v/>
      </c>
      <c r="M879" s="33" t="str">
        <f aca="false">IF(B879="","",COUNTIF(Oportunidades!$B$5:$B$1004,B879))</f>
        <v/>
      </c>
      <c r="N879" s="34" t="str">
        <f aca="false">IF(B879="","",SUMIFS(Oportunidades!$E$5:$E$1004,Oportunidades!$B$5:$B$1004,B879,Oportunidades!$D$5:$D$1004,"5. Ganada"))</f>
        <v/>
      </c>
      <c r="O879" s="35"/>
    </row>
    <row r="880" customFormat="false" ht="15" hidden="false" customHeight="false" outlineLevel="0" collapsed="false">
      <c r="A880" s="29" t="str">
        <f aca="false">IF(B880="","","C-"&amp;TEXT(ROW()-4,"000"))</f>
        <v/>
      </c>
      <c r="B880" s="35"/>
      <c r="C880" s="35"/>
      <c r="D880" s="35"/>
      <c r="E880" s="35"/>
      <c r="F880" s="35"/>
      <c r="G880" s="35"/>
      <c r="H880" s="35"/>
      <c r="I880" s="35"/>
      <c r="J880" s="35"/>
      <c r="K880" s="36"/>
      <c r="L880" s="32" t="str">
        <f aca="false">IF(B880="","",IFERROR(1/(1/SUMPRODUCT(MAX((Seguimientos!$B$5:$B$1004=B880)*Seguimientos!$A$5:$A$1004))),""))</f>
        <v/>
      </c>
      <c r="M880" s="33" t="str">
        <f aca="false">IF(B880="","",COUNTIF(Oportunidades!$B$5:$B$1004,B880))</f>
        <v/>
      </c>
      <c r="N880" s="34" t="str">
        <f aca="false">IF(B880="","",SUMIFS(Oportunidades!$E$5:$E$1004,Oportunidades!$B$5:$B$1004,B880,Oportunidades!$D$5:$D$1004,"5. Ganada"))</f>
        <v/>
      </c>
      <c r="O880" s="35"/>
    </row>
    <row r="881" customFormat="false" ht="15" hidden="false" customHeight="false" outlineLevel="0" collapsed="false">
      <c r="A881" s="29" t="str">
        <f aca="false">IF(B881="","","C-"&amp;TEXT(ROW()-4,"000"))</f>
        <v/>
      </c>
      <c r="B881" s="35"/>
      <c r="C881" s="35"/>
      <c r="D881" s="35"/>
      <c r="E881" s="35"/>
      <c r="F881" s="35"/>
      <c r="G881" s="35"/>
      <c r="H881" s="35"/>
      <c r="I881" s="35"/>
      <c r="J881" s="35"/>
      <c r="K881" s="36"/>
      <c r="L881" s="32" t="str">
        <f aca="false">IF(B881="","",IFERROR(1/(1/SUMPRODUCT(MAX((Seguimientos!$B$5:$B$1004=B881)*Seguimientos!$A$5:$A$1004))),""))</f>
        <v/>
      </c>
      <c r="M881" s="33" t="str">
        <f aca="false">IF(B881="","",COUNTIF(Oportunidades!$B$5:$B$1004,B881))</f>
        <v/>
      </c>
      <c r="N881" s="34" t="str">
        <f aca="false">IF(B881="","",SUMIFS(Oportunidades!$E$5:$E$1004,Oportunidades!$B$5:$B$1004,B881,Oportunidades!$D$5:$D$1004,"5. Ganada"))</f>
        <v/>
      </c>
      <c r="O881" s="35"/>
    </row>
    <row r="882" customFormat="false" ht="15" hidden="false" customHeight="false" outlineLevel="0" collapsed="false">
      <c r="A882" s="29" t="str">
        <f aca="false">IF(B882="","","C-"&amp;TEXT(ROW()-4,"000"))</f>
        <v/>
      </c>
      <c r="B882" s="35"/>
      <c r="C882" s="35"/>
      <c r="D882" s="35"/>
      <c r="E882" s="35"/>
      <c r="F882" s="35"/>
      <c r="G882" s="35"/>
      <c r="H882" s="35"/>
      <c r="I882" s="35"/>
      <c r="J882" s="35"/>
      <c r="K882" s="36"/>
      <c r="L882" s="32" t="str">
        <f aca="false">IF(B882="","",IFERROR(1/(1/SUMPRODUCT(MAX((Seguimientos!$B$5:$B$1004=B882)*Seguimientos!$A$5:$A$1004))),""))</f>
        <v/>
      </c>
      <c r="M882" s="33" t="str">
        <f aca="false">IF(B882="","",COUNTIF(Oportunidades!$B$5:$B$1004,B882))</f>
        <v/>
      </c>
      <c r="N882" s="34" t="str">
        <f aca="false">IF(B882="","",SUMIFS(Oportunidades!$E$5:$E$1004,Oportunidades!$B$5:$B$1004,B882,Oportunidades!$D$5:$D$1004,"5. Ganada"))</f>
        <v/>
      </c>
      <c r="O882" s="35"/>
    </row>
    <row r="883" customFormat="false" ht="15" hidden="false" customHeight="false" outlineLevel="0" collapsed="false">
      <c r="A883" s="29" t="str">
        <f aca="false">IF(B883="","","C-"&amp;TEXT(ROW()-4,"000"))</f>
        <v/>
      </c>
      <c r="B883" s="35"/>
      <c r="C883" s="35"/>
      <c r="D883" s="35"/>
      <c r="E883" s="35"/>
      <c r="F883" s="35"/>
      <c r="G883" s="35"/>
      <c r="H883" s="35"/>
      <c r="I883" s="35"/>
      <c r="J883" s="35"/>
      <c r="K883" s="36"/>
      <c r="L883" s="32" t="str">
        <f aca="false">IF(B883="","",IFERROR(1/(1/SUMPRODUCT(MAX((Seguimientos!$B$5:$B$1004=B883)*Seguimientos!$A$5:$A$1004))),""))</f>
        <v/>
      </c>
      <c r="M883" s="33" t="str">
        <f aca="false">IF(B883="","",COUNTIF(Oportunidades!$B$5:$B$1004,B883))</f>
        <v/>
      </c>
      <c r="N883" s="34" t="str">
        <f aca="false">IF(B883="","",SUMIFS(Oportunidades!$E$5:$E$1004,Oportunidades!$B$5:$B$1004,B883,Oportunidades!$D$5:$D$1004,"5. Ganada"))</f>
        <v/>
      </c>
      <c r="O883" s="35"/>
    </row>
    <row r="884" customFormat="false" ht="15" hidden="false" customHeight="false" outlineLevel="0" collapsed="false">
      <c r="A884" s="29" t="str">
        <f aca="false">IF(B884="","","C-"&amp;TEXT(ROW()-4,"000"))</f>
        <v/>
      </c>
      <c r="B884" s="35"/>
      <c r="C884" s="35"/>
      <c r="D884" s="35"/>
      <c r="E884" s="35"/>
      <c r="F884" s="35"/>
      <c r="G884" s="35"/>
      <c r="H884" s="35"/>
      <c r="I884" s="35"/>
      <c r="J884" s="35"/>
      <c r="K884" s="36"/>
      <c r="L884" s="32" t="str">
        <f aca="false">IF(B884="","",IFERROR(1/(1/SUMPRODUCT(MAX((Seguimientos!$B$5:$B$1004=B884)*Seguimientos!$A$5:$A$1004))),""))</f>
        <v/>
      </c>
      <c r="M884" s="33" t="str">
        <f aca="false">IF(B884="","",COUNTIF(Oportunidades!$B$5:$B$1004,B884))</f>
        <v/>
      </c>
      <c r="N884" s="34" t="str">
        <f aca="false">IF(B884="","",SUMIFS(Oportunidades!$E$5:$E$1004,Oportunidades!$B$5:$B$1004,B884,Oportunidades!$D$5:$D$1004,"5. Ganada"))</f>
        <v/>
      </c>
      <c r="O884" s="35"/>
    </row>
    <row r="885" customFormat="false" ht="15" hidden="false" customHeight="false" outlineLevel="0" collapsed="false">
      <c r="A885" s="29" t="str">
        <f aca="false">IF(B885="","","C-"&amp;TEXT(ROW()-4,"000"))</f>
        <v/>
      </c>
      <c r="B885" s="35"/>
      <c r="C885" s="35"/>
      <c r="D885" s="35"/>
      <c r="E885" s="35"/>
      <c r="F885" s="35"/>
      <c r="G885" s="35"/>
      <c r="H885" s="35"/>
      <c r="I885" s="35"/>
      <c r="J885" s="35"/>
      <c r="K885" s="36"/>
      <c r="L885" s="32" t="str">
        <f aca="false">IF(B885="","",IFERROR(1/(1/SUMPRODUCT(MAX((Seguimientos!$B$5:$B$1004=B885)*Seguimientos!$A$5:$A$1004))),""))</f>
        <v/>
      </c>
      <c r="M885" s="33" t="str">
        <f aca="false">IF(B885="","",COUNTIF(Oportunidades!$B$5:$B$1004,B885))</f>
        <v/>
      </c>
      <c r="N885" s="34" t="str">
        <f aca="false">IF(B885="","",SUMIFS(Oportunidades!$E$5:$E$1004,Oportunidades!$B$5:$B$1004,B885,Oportunidades!$D$5:$D$1004,"5. Ganada"))</f>
        <v/>
      </c>
      <c r="O885" s="35"/>
    </row>
    <row r="886" customFormat="false" ht="15" hidden="false" customHeight="false" outlineLevel="0" collapsed="false">
      <c r="A886" s="29" t="str">
        <f aca="false">IF(B886="","","C-"&amp;TEXT(ROW()-4,"000"))</f>
        <v/>
      </c>
      <c r="B886" s="35"/>
      <c r="C886" s="35"/>
      <c r="D886" s="35"/>
      <c r="E886" s="35"/>
      <c r="F886" s="35"/>
      <c r="G886" s="35"/>
      <c r="H886" s="35"/>
      <c r="I886" s="35"/>
      <c r="J886" s="35"/>
      <c r="K886" s="36"/>
      <c r="L886" s="32" t="str">
        <f aca="false">IF(B886="","",IFERROR(1/(1/SUMPRODUCT(MAX((Seguimientos!$B$5:$B$1004=B886)*Seguimientos!$A$5:$A$1004))),""))</f>
        <v/>
      </c>
      <c r="M886" s="33" t="str">
        <f aca="false">IF(B886="","",COUNTIF(Oportunidades!$B$5:$B$1004,B886))</f>
        <v/>
      </c>
      <c r="N886" s="34" t="str">
        <f aca="false">IF(B886="","",SUMIFS(Oportunidades!$E$5:$E$1004,Oportunidades!$B$5:$B$1004,B886,Oportunidades!$D$5:$D$1004,"5. Ganada"))</f>
        <v/>
      </c>
      <c r="O886" s="35"/>
    </row>
    <row r="887" customFormat="false" ht="15" hidden="false" customHeight="false" outlineLevel="0" collapsed="false">
      <c r="A887" s="29" t="str">
        <f aca="false">IF(B887="","","C-"&amp;TEXT(ROW()-4,"000"))</f>
        <v/>
      </c>
      <c r="B887" s="35"/>
      <c r="C887" s="35"/>
      <c r="D887" s="35"/>
      <c r="E887" s="35"/>
      <c r="F887" s="35"/>
      <c r="G887" s="35"/>
      <c r="H887" s="35"/>
      <c r="I887" s="35"/>
      <c r="J887" s="35"/>
      <c r="K887" s="36"/>
      <c r="L887" s="32" t="str">
        <f aca="false">IF(B887="","",IFERROR(1/(1/SUMPRODUCT(MAX((Seguimientos!$B$5:$B$1004=B887)*Seguimientos!$A$5:$A$1004))),""))</f>
        <v/>
      </c>
      <c r="M887" s="33" t="str">
        <f aca="false">IF(B887="","",COUNTIF(Oportunidades!$B$5:$B$1004,B887))</f>
        <v/>
      </c>
      <c r="N887" s="34" t="str">
        <f aca="false">IF(B887="","",SUMIFS(Oportunidades!$E$5:$E$1004,Oportunidades!$B$5:$B$1004,B887,Oportunidades!$D$5:$D$1004,"5. Ganada"))</f>
        <v/>
      </c>
      <c r="O887" s="35"/>
    </row>
    <row r="888" customFormat="false" ht="15" hidden="false" customHeight="false" outlineLevel="0" collapsed="false">
      <c r="A888" s="29" t="str">
        <f aca="false">IF(B888="","","C-"&amp;TEXT(ROW()-4,"000"))</f>
        <v/>
      </c>
      <c r="B888" s="35"/>
      <c r="C888" s="35"/>
      <c r="D888" s="35"/>
      <c r="E888" s="35"/>
      <c r="F888" s="35"/>
      <c r="G888" s="35"/>
      <c r="H888" s="35"/>
      <c r="I888" s="35"/>
      <c r="J888" s="35"/>
      <c r="K888" s="36"/>
      <c r="L888" s="32" t="str">
        <f aca="false">IF(B888="","",IFERROR(1/(1/SUMPRODUCT(MAX((Seguimientos!$B$5:$B$1004=B888)*Seguimientos!$A$5:$A$1004))),""))</f>
        <v/>
      </c>
      <c r="M888" s="33" t="str">
        <f aca="false">IF(B888="","",COUNTIF(Oportunidades!$B$5:$B$1004,B888))</f>
        <v/>
      </c>
      <c r="N888" s="34" t="str">
        <f aca="false">IF(B888="","",SUMIFS(Oportunidades!$E$5:$E$1004,Oportunidades!$B$5:$B$1004,B888,Oportunidades!$D$5:$D$1004,"5. Ganada"))</f>
        <v/>
      </c>
      <c r="O888" s="35"/>
    </row>
    <row r="889" customFormat="false" ht="15" hidden="false" customHeight="false" outlineLevel="0" collapsed="false">
      <c r="A889" s="29" t="str">
        <f aca="false">IF(B889="","","C-"&amp;TEXT(ROW()-4,"000"))</f>
        <v/>
      </c>
      <c r="B889" s="35"/>
      <c r="C889" s="35"/>
      <c r="D889" s="35"/>
      <c r="E889" s="35"/>
      <c r="F889" s="35"/>
      <c r="G889" s="35"/>
      <c r="H889" s="35"/>
      <c r="I889" s="35"/>
      <c r="J889" s="35"/>
      <c r="K889" s="36"/>
      <c r="L889" s="32" t="str">
        <f aca="false">IF(B889="","",IFERROR(1/(1/SUMPRODUCT(MAX((Seguimientos!$B$5:$B$1004=B889)*Seguimientos!$A$5:$A$1004))),""))</f>
        <v/>
      </c>
      <c r="M889" s="33" t="str">
        <f aca="false">IF(B889="","",COUNTIF(Oportunidades!$B$5:$B$1004,B889))</f>
        <v/>
      </c>
      <c r="N889" s="34" t="str">
        <f aca="false">IF(B889="","",SUMIFS(Oportunidades!$E$5:$E$1004,Oportunidades!$B$5:$B$1004,B889,Oportunidades!$D$5:$D$1004,"5. Ganada"))</f>
        <v/>
      </c>
      <c r="O889" s="35"/>
    </row>
    <row r="890" customFormat="false" ht="15" hidden="false" customHeight="false" outlineLevel="0" collapsed="false">
      <c r="A890" s="29" t="str">
        <f aca="false">IF(B890="","","C-"&amp;TEXT(ROW()-4,"000"))</f>
        <v/>
      </c>
      <c r="B890" s="35"/>
      <c r="C890" s="35"/>
      <c r="D890" s="35"/>
      <c r="E890" s="35"/>
      <c r="F890" s="35"/>
      <c r="G890" s="35"/>
      <c r="H890" s="35"/>
      <c r="I890" s="35"/>
      <c r="J890" s="35"/>
      <c r="K890" s="36"/>
      <c r="L890" s="32" t="str">
        <f aca="false">IF(B890="","",IFERROR(1/(1/SUMPRODUCT(MAX((Seguimientos!$B$5:$B$1004=B890)*Seguimientos!$A$5:$A$1004))),""))</f>
        <v/>
      </c>
      <c r="M890" s="33" t="str">
        <f aca="false">IF(B890="","",COUNTIF(Oportunidades!$B$5:$B$1004,B890))</f>
        <v/>
      </c>
      <c r="N890" s="34" t="str">
        <f aca="false">IF(B890="","",SUMIFS(Oportunidades!$E$5:$E$1004,Oportunidades!$B$5:$B$1004,B890,Oportunidades!$D$5:$D$1004,"5. Ganada"))</f>
        <v/>
      </c>
      <c r="O890" s="35"/>
    </row>
    <row r="891" customFormat="false" ht="15" hidden="false" customHeight="false" outlineLevel="0" collapsed="false">
      <c r="A891" s="29" t="str">
        <f aca="false">IF(B891="","","C-"&amp;TEXT(ROW()-4,"000"))</f>
        <v/>
      </c>
      <c r="B891" s="35"/>
      <c r="C891" s="35"/>
      <c r="D891" s="35"/>
      <c r="E891" s="35"/>
      <c r="F891" s="35"/>
      <c r="G891" s="35"/>
      <c r="H891" s="35"/>
      <c r="I891" s="35"/>
      <c r="J891" s="35"/>
      <c r="K891" s="36"/>
      <c r="L891" s="32" t="str">
        <f aca="false">IF(B891="","",IFERROR(1/(1/SUMPRODUCT(MAX((Seguimientos!$B$5:$B$1004=B891)*Seguimientos!$A$5:$A$1004))),""))</f>
        <v/>
      </c>
      <c r="M891" s="33" t="str">
        <f aca="false">IF(B891="","",COUNTIF(Oportunidades!$B$5:$B$1004,B891))</f>
        <v/>
      </c>
      <c r="N891" s="34" t="str">
        <f aca="false">IF(B891="","",SUMIFS(Oportunidades!$E$5:$E$1004,Oportunidades!$B$5:$B$1004,B891,Oportunidades!$D$5:$D$1004,"5. Ganada"))</f>
        <v/>
      </c>
      <c r="O891" s="35"/>
    </row>
    <row r="892" customFormat="false" ht="15" hidden="false" customHeight="false" outlineLevel="0" collapsed="false">
      <c r="A892" s="29" t="str">
        <f aca="false">IF(B892="","","C-"&amp;TEXT(ROW()-4,"000"))</f>
        <v/>
      </c>
      <c r="B892" s="35"/>
      <c r="C892" s="35"/>
      <c r="D892" s="35"/>
      <c r="E892" s="35"/>
      <c r="F892" s="35"/>
      <c r="G892" s="35"/>
      <c r="H892" s="35"/>
      <c r="I892" s="35"/>
      <c r="J892" s="35"/>
      <c r="K892" s="36"/>
      <c r="L892" s="32" t="str">
        <f aca="false">IF(B892="","",IFERROR(1/(1/SUMPRODUCT(MAX((Seguimientos!$B$5:$B$1004=B892)*Seguimientos!$A$5:$A$1004))),""))</f>
        <v/>
      </c>
      <c r="M892" s="33" t="str">
        <f aca="false">IF(B892="","",COUNTIF(Oportunidades!$B$5:$B$1004,B892))</f>
        <v/>
      </c>
      <c r="N892" s="34" t="str">
        <f aca="false">IF(B892="","",SUMIFS(Oportunidades!$E$5:$E$1004,Oportunidades!$B$5:$B$1004,B892,Oportunidades!$D$5:$D$1004,"5. Ganada"))</f>
        <v/>
      </c>
      <c r="O892" s="35"/>
    </row>
    <row r="893" customFormat="false" ht="15" hidden="false" customHeight="false" outlineLevel="0" collapsed="false">
      <c r="A893" s="29" t="str">
        <f aca="false">IF(B893="","","C-"&amp;TEXT(ROW()-4,"000"))</f>
        <v/>
      </c>
      <c r="B893" s="35"/>
      <c r="C893" s="35"/>
      <c r="D893" s="35"/>
      <c r="E893" s="35"/>
      <c r="F893" s="35"/>
      <c r="G893" s="35"/>
      <c r="H893" s="35"/>
      <c r="I893" s="35"/>
      <c r="J893" s="35"/>
      <c r="K893" s="36"/>
      <c r="L893" s="32" t="str">
        <f aca="false">IF(B893="","",IFERROR(1/(1/SUMPRODUCT(MAX((Seguimientos!$B$5:$B$1004=B893)*Seguimientos!$A$5:$A$1004))),""))</f>
        <v/>
      </c>
      <c r="M893" s="33" t="str">
        <f aca="false">IF(B893="","",COUNTIF(Oportunidades!$B$5:$B$1004,B893))</f>
        <v/>
      </c>
      <c r="N893" s="34" t="str">
        <f aca="false">IF(B893="","",SUMIFS(Oportunidades!$E$5:$E$1004,Oportunidades!$B$5:$B$1004,B893,Oportunidades!$D$5:$D$1004,"5. Ganada"))</f>
        <v/>
      </c>
      <c r="O893" s="35"/>
    </row>
    <row r="894" customFormat="false" ht="15" hidden="false" customHeight="false" outlineLevel="0" collapsed="false">
      <c r="A894" s="29" t="str">
        <f aca="false">IF(B894="","","C-"&amp;TEXT(ROW()-4,"000"))</f>
        <v/>
      </c>
      <c r="B894" s="35"/>
      <c r="C894" s="35"/>
      <c r="D894" s="35"/>
      <c r="E894" s="35"/>
      <c r="F894" s="35"/>
      <c r="G894" s="35"/>
      <c r="H894" s="35"/>
      <c r="I894" s="35"/>
      <c r="J894" s="35"/>
      <c r="K894" s="36"/>
      <c r="L894" s="32" t="str">
        <f aca="false">IF(B894="","",IFERROR(1/(1/SUMPRODUCT(MAX((Seguimientos!$B$5:$B$1004=B894)*Seguimientos!$A$5:$A$1004))),""))</f>
        <v/>
      </c>
      <c r="M894" s="33" t="str">
        <f aca="false">IF(B894="","",COUNTIF(Oportunidades!$B$5:$B$1004,B894))</f>
        <v/>
      </c>
      <c r="N894" s="34" t="str">
        <f aca="false">IF(B894="","",SUMIFS(Oportunidades!$E$5:$E$1004,Oportunidades!$B$5:$B$1004,B894,Oportunidades!$D$5:$D$1004,"5. Ganada"))</f>
        <v/>
      </c>
      <c r="O894" s="35"/>
    </row>
    <row r="895" customFormat="false" ht="15" hidden="false" customHeight="false" outlineLevel="0" collapsed="false">
      <c r="A895" s="29" t="str">
        <f aca="false">IF(B895="","","C-"&amp;TEXT(ROW()-4,"000"))</f>
        <v/>
      </c>
      <c r="B895" s="35"/>
      <c r="C895" s="35"/>
      <c r="D895" s="35"/>
      <c r="E895" s="35"/>
      <c r="F895" s="35"/>
      <c r="G895" s="35"/>
      <c r="H895" s="35"/>
      <c r="I895" s="35"/>
      <c r="J895" s="35"/>
      <c r="K895" s="36"/>
      <c r="L895" s="32" t="str">
        <f aca="false">IF(B895="","",IFERROR(1/(1/SUMPRODUCT(MAX((Seguimientos!$B$5:$B$1004=B895)*Seguimientos!$A$5:$A$1004))),""))</f>
        <v/>
      </c>
      <c r="M895" s="33" t="str">
        <f aca="false">IF(B895="","",COUNTIF(Oportunidades!$B$5:$B$1004,B895))</f>
        <v/>
      </c>
      <c r="N895" s="34" t="str">
        <f aca="false">IF(B895="","",SUMIFS(Oportunidades!$E$5:$E$1004,Oportunidades!$B$5:$B$1004,B895,Oportunidades!$D$5:$D$1004,"5. Ganada"))</f>
        <v/>
      </c>
      <c r="O895" s="35"/>
    </row>
    <row r="896" customFormat="false" ht="15" hidden="false" customHeight="false" outlineLevel="0" collapsed="false">
      <c r="A896" s="29" t="str">
        <f aca="false">IF(B896="","","C-"&amp;TEXT(ROW()-4,"000"))</f>
        <v/>
      </c>
      <c r="B896" s="35"/>
      <c r="C896" s="35"/>
      <c r="D896" s="35"/>
      <c r="E896" s="35"/>
      <c r="F896" s="35"/>
      <c r="G896" s="35"/>
      <c r="H896" s="35"/>
      <c r="I896" s="35"/>
      <c r="J896" s="35"/>
      <c r="K896" s="36"/>
      <c r="L896" s="32" t="str">
        <f aca="false">IF(B896="","",IFERROR(1/(1/SUMPRODUCT(MAX((Seguimientos!$B$5:$B$1004=B896)*Seguimientos!$A$5:$A$1004))),""))</f>
        <v/>
      </c>
      <c r="M896" s="33" t="str">
        <f aca="false">IF(B896="","",COUNTIF(Oportunidades!$B$5:$B$1004,B896))</f>
        <v/>
      </c>
      <c r="N896" s="34" t="str">
        <f aca="false">IF(B896="","",SUMIFS(Oportunidades!$E$5:$E$1004,Oportunidades!$B$5:$B$1004,B896,Oportunidades!$D$5:$D$1004,"5. Ganada"))</f>
        <v/>
      </c>
      <c r="O896" s="35"/>
    </row>
    <row r="897" customFormat="false" ht="15" hidden="false" customHeight="false" outlineLevel="0" collapsed="false">
      <c r="A897" s="29" t="str">
        <f aca="false">IF(B897="","","C-"&amp;TEXT(ROW()-4,"000"))</f>
        <v/>
      </c>
      <c r="B897" s="35"/>
      <c r="C897" s="35"/>
      <c r="D897" s="35"/>
      <c r="E897" s="35"/>
      <c r="F897" s="35"/>
      <c r="G897" s="35"/>
      <c r="H897" s="35"/>
      <c r="I897" s="35"/>
      <c r="J897" s="35"/>
      <c r="K897" s="36"/>
      <c r="L897" s="32" t="str">
        <f aca="false">IF(B897="","",IFERROR(1/(1/SUMPRODUCT(MAX((Seguimientos!$B$5:$B$1004=B897)*Seguimientos!$A$5:$A$1004))),""))</f>
        <v/>
      </c>
      <c r="M897" s="33" t="str">
        <f aca="false">IF(B897="","",COUNTIF(Oportunidades!$B$5:$B$1004,B897))</f>
        <v/>
      </c>
      <c r="N897" s="34" t="str">
        <f aca="false">IF(B897="","",SUMIFS(Oportunidades!$E$5:$E$1004,Oportunidades!$B$5:$B$1004,B897,Oportunidades!$D$5:$D$1004,"5. Ganada"))</f>
        <v/>
      </c>
      <c r="O897" s="35"/>
    </row>
    <row r="898" customFormat="false" ht="15" hidden="false" customHeight="false" outlineLevel="0" collapsed="false">
      <c r="A898" s="29" t="str">
        <f aca="false">IF(B898="","","C-"&amp;TEXT(ROW()-4,"000"))</f>
        <v/>
      </c>
      <c r="B898" s="35"/>
      <c r="C898" s="35"/>
      <c r="D898" s="35"/>
      <c r="E898" s="35"/>
      <c r="F898" s="35"/>
      <c r="G898" s="35"/>
      <c r="H898" s="35"/>
      <c r="I898" s="35"/>
      <c r="J898" s="35"/>
      <c r="K898" s="36"/>
      <c r="L898" s="32" t="str">
        <f aca="false">IF(B898="","",IFERROR(1/(1/SUMPRODUCT(MAX((Seguimientos!$B$5:$B$1004=B898)*Seguimientos!$A$5:$A$1004))),""))</f>
        <v/>
      </c>
      <c r="M898" s="33" t="str">
        <f aca="false">IF(B898="","",COUNTIF(Oportunidades!$B$5:$B$1004,B898))</f>
        <v/>
      </c>
      <c r="N898" s="34" t="str">
        <f aca="false">IF(B898="","",SUMIFS(Oportunidades!$E$5:$E$1004,Oportunidades!$B$5:$B$1004,B898,Oportunidades!$D$5:$D$1004,"5. Ganada"))</f>
        <v/>
      </c>
      <c r="O898" s="35"/>
    </row>
    <row r="899" customFormat="false" ht="15" hidden="false" customHeight="false" outlineLevel="0" collapsed="false">
      <c r="A899" s="29" t="str">
        <f aca="false">IF(B899="","","C-"&amp;TEXT(ROW()-4,"000"))</f>
        <v/>
      </c>
      <c r="B899" s="35"/>
      <c r="C899" s="35"/>
      <c r="D899" s="35"/>
      <c r="E899" s="35"/>
      <c r="F899" s="35"/>
      <c r="G899" s="35"/>
      <c r="H899" s="35"/>
      <c r="I899" s="35"/>
      <c r="J899" s="35"/>
      <c r="K899" s="36"/>
      <c r="L899" s="32" t="str">
        <f aca="false">IF(B899="","",IFERROR(1/(1/SUMPRODUCT(MAX((Seguimientos!$B$5:$B$1004=B899)*Seguimientos!$A$5:$A$1004))),""))</f>
        <v/>
      </c>
      <c r="M899" s="33" t="str">
        <f aca="false">IF(B899="","",COUNTIF(Oportunidades!$B$5:$B$1004,B899))</f>
        <v/>
      </c>
      <c r="N899" s="34" t="str">
        <f aca="false">IF(B899="","",SUMIFS(Oportunidades!$E$5:$E$1004,Oportunidades!$B$5:$B$1004,B899,Oportunidades!$D$5:$D$1004,"5. Ganada"))</f>
        <v/>
      </c>
      <c r="O899" s="35"/>
    </row>
    <row r="900" customFormat="false" ht="15" hidden="false" customHeight="false" outlineLevel="0" collapsed="false">
      <c r="A900" s="29" t="str">
        <f aca="false">IF(B900="","","C-"&amp;TEXT(ROW()-4,"000"))</f>
        <v/>
      </c>
      <c r="B900" s="35"/>
      <c r="C900" s="35"/>
      <c r="D900" s="35"/>
      <c r="E900" s="35"/>
      <c r="F900" s="35"/>
      <c r="G900" s="35"/>
      <c r="H900" s="35"/>
      <c r="I900" s="35"/>
      <c r="J900" s="35"/>
      <c r="K900" s="36"/>
      <c r="L900" s="32" t="str">
        <f aca="false">IF(B900="","",IFERROR(1/(1/SUMPRODUCT(MAX((Seguimientos!$B$5:$B$1004=B900)*Seguimientos!$A$5:$A$1004))),""))</f>
        <v/>
      </c>
      <c r="M900" s="33" t="str">
        <f aca="false">IF(B900="","",COUNTIF(Oportunidades!$B$5:$B$1004,B900))</f>
        <v/>
      </c>
      <c r="N900" s="34" t="str">
        <f aca="false">IF(B900="","",SUMIFS(Oportunidades!$E$5:$E$1004,Oportunidades!$B$5:$B$1004,B900,Oportunidades!$D$5:$D$1004,"5. Ganada"))</f>
        <v/>
      </c>
      <c r="O900" s="35"/>
    </row>
    <row r="901" customFormat="false" ht="15" hidden="false" customHeight="false" outlineLevel="0" collapsed="false">
      <c r="A901" s="29" t="str">
        <f aca="false">IF(B901="","","C-"&amp;TEXT(ROW()-4,"000"))</f>
        <v/>
      </c>
      <c r="B901" s="35"/>
      <c r="C901" s="35"/>
      <c r="D901" s="35"/>
      <c r="E901" s="35"/>
      <c r="F901" s="35"/>
      <c r="G901" s="35"/>
      <c r="H901" s="35"/>
      <c r="I901" s="35"/>
      <c r="J901" s="35"/>
      <c r="K901" s="36"/>
      <c r="L901" s="32" t="str">
        <f aca="false">IF(B901="","",IFERROR(1/(1/SUMPRODUCT(MAX((Seguimientos!$B$5:$B$1004=B901)*Seguimientos!$A$5:$A$1004))),""))</f>
        <v/>
      </c>
      <c r="M901" s="33" t="str">
        <f aca="false">IF(B901="","",COUNTIF(Oportunidades!$B$5:$B$1004,B901))</f>
        <v/>
      </c>
      <c r="N901" s="34" t="str">
        <f aca="false">IF(B901="","",SUMIFS(Oportunidades!$E$5:$E$1004,Oportunidades!$B$5:$B$1004,B901,Oportunidades!$D$5:$D$1004,"5. Ganada"))</f>
        <v/>
      </c>
      <c r="O901" s="35"/>
    </row>
    <row r="902" customFormat="false" ht="15" hidden="false" customHeight="false" outlineLevel="0" collapsed="false">
      <c r="A902" s="29" t="str">
        <f aca="false">IF(B902="","","C-"&amp;TEXT(ROW()-4,"000"))</f>
        <v/>
      </c>
      <c r="B902" s="35"/>
      <c r="C902" s="35"/>
      <c r="D902" s="35"/>
      <c r="E902" s="35"/>
      <c r="F902" s="35"/>
      <c r="G902" s="35"/>
      <c r="H902" s="35"/>
      <c r="I902" s="35"/>
      <c r="J902" s="35"/>
      <c r="K902" s="36"/>
      <c r="L902" s="32" t="str">
        <f aca="false">IF(B902="","",IFERROR(1/(1/SUMPRODUCT(MAX((Seguimientos!$B$5:$B$1004=B902)*Seguimientos!$A$5:$A$1004))),""))</f>
        <v/>
      </c>
      <c r="M902" s="33" t="str">
        <f aca="false">IF(B902="","",COUNTIF(Oportunidades!$B$5:$B$1004,B902))</f>
        <v/>
      </c>
      <c r="N902" s="34" t="str">
        <f aca="false">IF(B902="","",SUMIFS(Oportunidades!$E$5:$E$1004,Oportunidades!$B$5:$B$1004,B902,Oportunidades!$D$5:$D$1004,"5. Ganada"))</f>
        <v/>
      </c>
      <c r="O902" s="35"/>
    </row>
    <row r="903" customFormat="false" ht="15" hidden="false" customHeight="false" outlineLevel="0" collapsed="false">
      <c r="A903" s="29" t="str">
        <f aca="false">IF(B903="","","C-"&amp;TEXT(ROW()-4,"000"))</f>
        <v/>
      </c>
      <c r="B903" s="35"/>
      <c r="C903" s="35"/>
      <c r="D903" s="35"/>
      <c r="E903" s="35"/>
      <c r="F903" s="35"/>
      <c r="G903" s="35"/>
      <c r="H903" s="35"/>
      <c r="I903" s="35"/>
      <c r="J903" s="35"/>
      <c r="K903" s="36"/>
      <c r="L903" s="32" t="str">
        <f aca="false">IF(B903="","",IFERROR(1/(1/SUMPRODUCT(MAX((Seguimientos!$B$5:$B$1004=B903)*Seguimientos!$A$5:$A$1004))),""))</f>
        <v/>
      </c>
      <c r="M903" s="33" t="str">
        <f aca="false">IF(B903="","",COUNTIF(Oportunidades!$B$5:$B$1004,B903))</f>
        <v/>
      </c>
      <c r="N903" s="34" t="str">
        <f aca="false">IF(B903="","",SUMIFS(Oportunidades!$E$5:$E$1004,Oportunidades!$B$5:$B$1004,B903,Oportunidades!$D$5:$D$1004,"5. Ganada"))</f>
        <v/>
      </c>
      <c r="O903" s="35"/>
    </row>
    <row r="904" customFormat="false" ht="15" hidden="false" customHeight="false" outlineLevel="0" collapsed="false">
      <c r="A904" s="29" t="str">
        <f aca="false">IF(B904="","","C-"&amp;TEXT(ROW()-4,"000"))</f>
        <v/>
      </c>
      <c r="B904" s="35"/>
      <c r="C904" s="35"/>
      <c r="D904" s="35"/>
      <c r="E904" s="35"/>
      <c r="F904" s="35"/>
      <c r="G904" s="35"/>
      <c r="H904" s="35"/>
      <c r="I904" s="35"/>
      <c r="J904" s="35"/>
      <c r="K904" s="36"/>
      <c r="L904" s="32" t="str">
        <f aca="false">IF(B904="","",IFERROR(1/(1/SUMPRODUCT(MAX((Seguimientos!$B$5:$B$1004=B904)*Seguimientos!$A$5:$A$1004))),""))</f>
        <v/>
      </c>
      <c r="M904" s="33" t="str">
        <f aca="false">IF(B904="","",COUNTIF(Oportunidades!$B$5:$B$1004,B904))</f>
        <v/>
      </c>
      <c r="N904" s="34" t="str">
        <f aca="false">IF(B904="","",SUMIFS(Oportunidades!$E$5:$E$1004,Oportunidades!$B$5:$B$1004,B904,Oportunidades!$D$5:$D$1004,"5. Ganada"))</f>
        <v/>
      </c>
      <c r="O904" s="35"/>
    </row>
    <row r="905" customFormat="false" ht="15" hidden="false" customHeight="false" outlineLevel="0" collapsed="false">
      <c r="A905" s="29" t="str">
        <f aca="false">IF(B905="","","C-"&amp;TEXT(ROW()-4,"000"))</f>
        <v/>
      </c>
      <c r="B905" s="35"/>
      <c r="C905" s="35"/>
      <c r="D905" s="35"/>
      <c r="E905" s="35"/>
      <c r="F905" s="35"/>
      <c r="G905" s="35"/>
      <c r="H905" s="35"/>
      <c r="I905" s="35"/>
      <c r="J905" s="35"/>
      <c r="K905" s="36"/>
      <c r="L905" s="32" t="str">
        <f aca="false">IF(B905="","",IFERROR(1/(1/SUMPRODUCT(MAX((Seguimientos!$B$5:$B$1004=B905)*Seguimientos!$A$5:$A$1004))),""))</f>
        <v/>
      </c>
      <c r="M905" s="33" t="str">
        <f aca="false">IF(B905="","",COUNTIF(Oportunidades!$B$5:$B$1004,B905))</f>
        <v/>
      </c>
      <c r="N905" s="34" t="str">
        <f aca="false">IF(B905="","",SUMIFS(Oportunidades!$E$5:$E$1004,Oportunidades!$B$5:$B$1004,B905,Oportunidades!$D$5:$D$1004,"5. Ganada"))</f>
        <v/>
      </c>
      <c r="O905" s="35"/>
    </row>
    <row r="906" customFormat="false" ht="15" hidden="false" customHeight="false" outlineLevel="0" collapsed="false">
      <c r="A906" s="29" t="str">
        <f aca="false">IF(B906="","","C-"&amp;TEXT(ROW()-4,"000"))</f>
        <v/>
      </c>
      <c r="B906" s="35"/>
      <c r="C906" s="35"/>
      <c r="D906" s="35"/>
      <c r="E906" s="35"/>
      <c r="F906" s="35"/>
      <c r="G906" s="35"/>
      <c r="H906" s="35"/>
      <c r="I906" s="35"/>
      <c r="J906" s="35"/>
      <c r="K906" s="36"/>
      <c r="L906" s="32" t="str">
        <f aca="false">IF(B906="","",IFERROR(1/(1/SUMPRODUCT(MAX((Seguimientos!$B$5:$B$1004=B906)*Seguimientos!$A$5:$A$1004))),""))</f>
        <v/>
      </c>
      <c r="M906" s="33" t="str">
        <f aca="false">IF(B906="","",COUNTIF(Oportunidades!$B$5:$B$1004,B906))</f>
        <v/>
      </c>
      <c r="N906" s="34" t="str">
        <f aca="false">IF(B906="","",SUMIFS(Oportunidades!$E$5:$E$1004,Oportunidades!$B$5:$B$1004,B906,Oportunidades!$D$5:$D$1004,"5. Ganada"))</f>
        <v/>
      </c>
      <c r="O906" s="35"/>
    </row>
    <row r="907" customFormat="false" ht="15" hidden="false" customHeight="false" outlineLevel="0" collapsed="false">
      <c r="A907" s="29" t="str">
        <f aca="false">IF(B907="","","C-"&amp;TEXT(ROW()-4,"000"))</f>
        <v/>
      </c>
      <c r="B907" s="35"/>
      <c r="C907" s="35"/>
      <c r="D907" s="35"/>
      <c r="E907" s="35"/>
      <c r="F907" s="35"/>
      <c r="G907" s="35"/>
      <c r="H907" s="35"/>
      <c r="I907" s="35"/>
      <c r="J907" s="35"/>
      <c r="K907" s="36"/>
      <c r="L907" s="32" t="str">
        <f aca="false">IF(B907="","",IFERROR(1/(1/SUMPRODUCT(MAX((Seguimientos!$B$5:$B$1004=B907)*Seguimientos!$A$5:$A$1004))),""))</f>
        <v/>
      </c>
      <c r="M907" s="33" t="str">
        <f aca="false">IF(B907="","",COUNTIF(Oportunidades!$B$5:$B$1004,B907))</f>
        <v/>
      </c>
      <c r="N907" s="34" t="str">
        <f aca="false">IF(B907="","",SUMIFS(Oportunidades!$E$5:$E$1004,Oportunidades!$B$5:$B$1004,B907,Oportunidades!$D$5:$D$1004,"5. Ganada"))</f>
        <v/>
      </c>
      <c r="O907" s="35"/>
    </row>
    <row r="908" customFormat="false" ht="15" hidden="false" customHeight="false" outlineLevel="0" collapsed="false">
      <c r="A908" s="29" t="str">
        <f aca="false">IF(B908="","","C-"&amp;TEXT(ROW()-4,"000"))</f>
        <v/>
      </c>
      <c r="B908" s="35"/>
      <c r="C908" s="35"/>
      <c r="D908" s="35"/>
      <c r="E908" s="35"/>
      <c r="F908" s="35"/>
      <c r="G908" s="35"/>
      <c r="H908" s="35"/>
      <c r="I908" s="35"/>
      <c r="J908" s="35"/>
      <c r="K908" s="36"/>
      <c r="L908" s="32" t="str">
        <f aca="false">IF(B908="","",IFERROR(1/(1/SUMPRODUCT(MAX((Seguimientos!$B$5:$B$1004=B908)*Seguimientos!$A$5:$A$1004))),""))</f>
        <v/>
      </c>
      <c r="M908" s="33" t="str">
        <f aca="false">IF(B908="","",COUNTIF(Oportunidades!$B$5:$B$1004,B908))</f>
        <v/>
      </c>
      <c r="N908" s="34" t="str">
        <f aca="false">IF(B908="","",SUMIFS(Oportunidades!$E$5:$E$1004,Oportunidades!$B$5:$B$1004,B908,Oportunidades!$D$5:$D$1004,"5. Ganada"))</f>
        <v/>
      </c>
      <c r="O908" s="35"/>
    </row>
    <row r="909" customFormat="false" ht="15" hidden="false" customHeight="false" outlineLevel="0" collapsed="false">
      <c r="A909" s="29" t="str">
        <f aca="false">IF(B909="","","C-"&amp;TEXT(ROW()-4,"000"))</f>
        <v/>
      </c>
      <c r="B909" s="35"/>
      <c r="C909" s="35"/>
      <c r="D909" s="35"/>
      <c r="E909" s="35"/>
      <c r="F909" s="35"/>
      <c r="G909" s="35"/>
      <c r="H909" s="35"/>
      <c r="I909" s="35"/>
      <c r="J909" s="35"/>
      <c r="K909" s="36"/>
      <c r="L909" s="32" t="str">
        <f aca="false">IF(B909="","",IFERROR(1/(1/SUMPRODUCT(MAX((Seguimientos!$B$5:$B$1004=B909)*Seguimientos!$A$5:$A$1004))),""))</f>
        <v/>
      </c>
      <c r="M909" s="33" t="str">
        <f aca="false">IF(B909="","",COUNTIF(Oportunidades!$B$5:$B$1004,B909))</f>
        <v/>
      </c>
      <c r="N909" s="34" t="str">
        <f aca="false">IF(B909="","",SUMIFS(Oportunidades!$E$5:$E$1004,Oportunidades!$B$5:$B$1004,B909,Oportunidades!$D$5:$D$1004,"5. Ganada"))</f>
        <v/>
      </c>
      <c r="O909" s="35"/>
    </row>
    <row r="910" customFormat="false" ht="15" hidden="false" customHeight="false" outlineLevel="0" collapsed="false">
      <c r="A910" s="29" t="str">
        <f aca="false">IF(B910="","","C-"&amp;TEXT(ROW()-4,"000"))</f>
        <v/>
      </c>
      <c r="B910" s="35"/>
      <c r="C910" s="35"/>
      <c r="D910" s="35"/>
      <c r="E910" s="35"/>
      <c r="F910" s="35"/>
      <c r="G910" s="35"/>
      <c r="H910" s="35"/>
      <c r="I910" s="35"/>
      <c r="J910" s="35"/>
      <c r="K910" s="36"/>
      <c r="L910" s="32" t="str">
        <f aca="false">IF(B910="","",IFERROR(1/(1/SUMPRODUCT(MAX((Seguimientos!$B$5:$B$1004=B910)*Seguimientos!$A$5:$A$1004))),""))</f>
        <v/>
      </c>
      <c r="M910" s="33" t="str">
        <f aca="false">IF(B910="","",COUNTIF(Oportunidades!$B$5:$B$1004,B910))</f>
        <v/>
      </c>
      <c r="N910" s="34" t="str">
        <f aca="false">IF(B910="","",SUMIFS(Oportunidades!$E$5:$E$1004,Oportunidades!$B$5:$B$1004,B910,Oportunidades!$D$5:$D$1004,"5. Ganada"))</f>
        <v/>
      </c>
      <c r="O910" s="35"/>
    </row>
    <row r="911" customFormat="false" ht="15" hidden="false" customHeight="false" outlineLevel="0" collapsed="false">
      <c r="A911" s="29" t="str">
        <f aca="false">IF(B911="","","C-"&amp;TEXT(ROW()-4,"000"))</f>
        <v/>
      </c>
      <c r="B911" s="35"/>
      <c r="C911" s="35"/>
      <c r="D911" s="35"/>
      <c r="E911" s="35"/>
      <c r="F911" s="35"/>
      <c r="G911" s="35"/>
      <c r="H911" s="35"/>
      <c r="I911" s="35"/>
      <c r="J911" s="35"/>
      <c r="K911" s="36"/>
      <c r="L911" s="32" t="str">
        <f aca="false">IF(B911="","",IFERROR(1/(1/SUMPRODUCT(MAX((Seguimientos!$B$5:$B$1004=B911)*Seguimientos!$A$5:$A$1004))),""))</f>
        <v/>
      </c>
      <c r="M911" s="33" t="str">
        <f aca="false">IF(B911="","",COUNTIF(Oportunidades!$B$5:$B$1004,B911))</f>
        <v/>
      </c>
      <c r="N911" s="34" t="str">
        <f aca="false">IF(B911="","",SUMIFS(Oportunidades!$E$5:$E$1004,Oportunidades!$B$5:$B$1004,B911,Oportunidades!$D$5:$D$1004,"5. Ganada"))</f>
        <v/>
      </c>
      <c r="O911" s="35"/>
    </row>
    <row r="912" customFormat="false" ht="15" hidden="false" customHeight="false" outlineLevel="0" collapsed="false">
      <c r="A912" s="29" t="str">
        <f aca="false">IF(B912="","","C-"&amp;TEXT(ROW()-4,"000"))</f>
        <v/>
      </c>
      <c r="B912" s="35"/>
      <c r="C912" s="35"/>
      <c r="D912" s="35"/>
      <c r="E912" s="35"/>
      <c r="F912" s="35"/>
      <c r="G912" s="35"/>
      <c r="H912" s="35"/>
      <c r="I912" s="35"/>
      <c r="J912" s="35"/>
      <c r="K912" s="36"/>
      <c r="L912" s="32" t="str">
        <f aca="false">IF(B912="","",IFERROR(1/(1/SUMPRODUCT(MAX((Seguimientos!$B$5:$B$1004=B912)*Seguimientos!$A$5:$A$1004))),""))</f>
        <v/>
      </c>
      <c r="M912" s="33" t="str">
        <f aca="false">IF(B912="","",COUNTIF(Oportunidades!$B$5:$B$1004,B912))</f>
        <v/>
      </c>
      <c r="N912" s="34" t="str">
        <f aca="false">IF(B912="","",SUMIFS(Oportunidades!$E$5:$E$1004,Oportunidades!$B$5:$B$1004,B912,Oportunidades!$D$5:$D$1004,"5. Ganada"))</f>
        <v/>
      </c>
      <c r="O912" s="35"/>
    </row>
    <row r="913" customFormat="false" ht="15" hidden="false" customHeight="false" outlineLevel="0" collapsed="false">
      <c r="A913" s="29" t="str">
        <f aca="false">IF(B913="","","C-"&amp;TEXT(ROW()-4,"000"))</f>
        <v/>
      </c>
      <c r="B913" s="35"/>
      <c r="C913" s="35"/>
      <c r="D913" s="35"/>
      <c r="E913" s="35"/>
      <c r="F913" s="35"/>
      <c r="G913" s="35"/>
      <c r="H913" s="35"/>
      <c r="I913" s="35"/>
      <c r="J913" s="35"/>
      <c r="K913" s="36"/>
      <c r="L913" s="32" t="str">
        <f aca="false">IF(B913="","",IFERROR(1/(1/SUMPRODUCT(MAX((Seguimientos!$B$5:$B$1004=B913)*Seguimientos!$A$5:$A$1004))),""))</f>
        <v/>
      </c>
      <c r="M913" s="33" t="str">
        <f aca="false">IF(B913="","",COUNTIF(Oportunidades!$B$5:$B$1004,B913))</f>
        <v/>
      </c>
      <c r="N913" s="34" t="str">
        <f aca="false">IF(B913="","",SUMIFS(Oportunidades!$E$5:$E$1004,Oportunidades!$B$5:$B$1004,B913,Oportunidades!$D$5:$D$1004,"5. Ganada"))</f>
        <v/>
      </c>
      <c r="O913" s="35"/>
    </row>
    <row r="914" customFormat="false" ht="15" hidden="false" customHeight="false" outlineLevel="0" collapsed="false">
      <c r="A914" s="29" t="str">
        <f aca="false">IF(B914="","","C-"&amp;TEXT(ROW()-4,"000"))</f>
        <v/>
      </c>
      <c r="B914" s="35"/>
      <c r="C914" s="35"/>
      <c r="D914" s="35"/>
      <c r="E914" s="35"/>
      <c r="F914" s="35"/>
      <c r="G914" s="35"/>
      <c r="H914" s="35"/>
      <c r="I914" s="35"/>
      <c r="J914" s="35"/>
      <c r="K914" s="36"/>
      <c r="L914" s="32" t="str">
        <f aca="false">IF(B914="","",IFERROR(1/(1/SUMPRODUCT(MAX((Seguimientos!$B$5:$B$1004=B914)*Seguimientos!$A$5:$A$1004))),""))</f>
        <v/>
      </c>
      <c r="M914" s="33" t="str">
        <f aca="false">IF(B914="","",COUNTIF(Oportunidades!$B$5:$B$1004,B914))</f>
        <v/>
      </c>
      <c r="N914" s="34" t="str">
        <f aca="false">IF(B914="","",SUMIFS(Oportunidades!$E$5:$E$1004,Oportunidades!$B$5:$B$1004,B914,Oportunidades!$D$5:$D$1004,"5. Ganada"))</f>
        <v/>
      </c>
      <c r="O914" s="35"/>
    </row>
    <row r="915" customFormat="false" ht="15" hidden="false" customHeight="false" outlineLevel="0" collapsed="false">
      <c r="A915" s="29" t="str">
        <f aca="false">IF(B915="","","C-"&amp;TEXT(ROW()-4,"000"))</f>
        <v/>
      </c>
      <c r="B915" s="35"/>
      <c r="C915" s="35"/>
      <c r="D915" s="35"/>
      <c r="E915" s="35"/>
      <c r="F915" s="35"/>
      <c r="G915" s="35"/>
      <c r="H915" s="35"/>
      <c r="I915" s="35"/>
      <c r="J915" s="35"/>
      <c r="K915" s="36"/>
      <c r="L915" s="32" t="str">
        <f aca="false">IF(B915="","",IFERROR(1/(1/SUMPRODUCT(MAX((Seguimientos!$B$5:$B$1004=B915)*Seguimientos!$A$5:$A$1004))),""))</f>
        <v/>
      </c>
      <c r="M915" s="33" t="str">
        <f aca="false">IF(B915="","",COUNTIF(Oportunidades!$B$5:$B$1004,B915))</f>
        <v/>
      </c>
      <c r="N915" s="34" t="str">
        <f aca="false">IF(B915="","",SUMIFS(Oportunidades!$E$5:$E$1004,Oportunidades!$B$5:$B$1004,B915,Oportunidades!$D$5:$D$1004,"5. Ganada"))</f>
        <v/>
      </c>
      <c r="O915" s="35"/>
    </row>
    <row r="916" customFormat="false" ht="15" hidden="false" customHeight="false" outlineLevel="0" collapsed="false">
      <c r="A916" s="29" t="str">
        <f aca="false">IF(B916="","","C-"&amp;TEXT(ROW()-4,"000"))</f>
        <v/>
      </c>
      <c r="B916" s="35"/>
      <c r="C916" s="35"/>
      <c r="D916" s="35"/>
      <c r="E916" s="35"/>
      <c r="F916" s="35"/>
      <c r="G916" s="35"/>
      <c r="H916" s="35"/>
      <c r="I916" s="35"/>
      <c r="J916" s="35"/>
      <c r="K916" s="36"/>
      <c r="L916" s="32" t="str">
        <f aca="false">IF(B916="","",IFERROR(1/(1/SUMPRODUCT(MAX((Seguimientos!$B$5:$B$1004=B916)*Seguimientos!$A$5:$A$1004))),""))</f>
        <v/>
      </c>
      <c r="M916" s="33" t="str">
        <f aca="false">IF(B916="","",COUNTIF(Oportunidades!$B$5:$B$1004,B916))</f>
        <v/>
      </c>
      <c r="N916" s="34" t="str">
        <f aca="false">IF(B916="","",SUMIFS(Oportunidades!$E$5:$E$1004,Oportunidades!$B$5:$B$1004,B916,Oportunidades!$D$5:$D$1004,"5. Ganada"))</f>
        <v/>
      </c>
      <c r="O916" s="35"/>
    </row>
    <row r="917" customFormat="false" ht="15" hidden="false" customHeight="false" outlineLevel="0" collapsed="false">
      <c r="A917" s="29" t="str">
        <f aca="false">IF(B917="","","C-"&amp;TEXT(ROW()-4,"000"))</f>
        <v/>
      </c>
      <c r="B917" s="35"/>
      <c r="C917" s="35"/>
      <c r="D917" s="35"/>
      <c r="E917" s="35"/>
      <c r="F917" s="35"/>
      <c r="G917" s="35"/>
      <c r="H917" s="35"/>
      <c r="I917" s="35"/>
      <c r="J917" s="35"/>
      <c r="K917" s="36"/>
      <c r="L917" s="32" t="str">
        <f aca="false">IF(B917="","",IFERROR(1/(1/SUMPRODUCT(MAX((Seguimientos!$B$5:$B$1004=B917)*Seguimientos!$A$5:$A$1004))),""))</f>
        <v/>
      </c>
      <c r="M917" s="33" t="str">
        <f aca="false">IF(B917="","",COUNTIF(Oportunidades!$B$5:$B$1004,B917))</f>
        <v/>
      </c>
      <c r="N917" s="34" t="str">
        <f aca="false">IF(B917="","",SUMIFS(Oportunidades!$E$5:$E$1004,Oportunidades!$B$5:$B$1004,B917,Oportunidades!$D$5:$D$1004,"5. Ganada"))</f>
        <v/>
      </c>
      <c r="O917" s="35"/>
    </row>
    <row r="918" customFormat="false" ht="15" hidden="false" customHeight="false" outlineLevel="0" collapsed="false">
      <c r="A918" s="29" t="str">
        <f aca="false">IF(B918="","","C-"&amp;TEXT(ROW()-4,"000"))</f>
        <v/>
      </c>
      <c r="B918" s="35"/>
      <c r="C918" s="35"/>
      <c r="D918" s="35"/>
      <c r="E918" s="35"/>
      <c r="F918" s="35"/>
      <c r="G918" s="35"/>
      <c r="H918" s="35"/>
      <c r="I918" s="35"/>
      <c r="J918" s="35"/>
      <c r="K918" s="36"/>
      <c r="L918" s="32" t="str">
        <f aca="false">IF(B918="","",IFERROR(1/(1/SUMPRODUCT(MAX((Seguimientos!$B$5:$B$1004=B918)*Seguimientos!$A$5:$A$1004))),""))</f>
        <v/>
      </c>
      <c r="M918" s="33" t="str">
        <f aca="false">IF(B918="","",COUNTIF(Oportunidades!$B$5:$B$1004,B918))</f>
        <v/>
      </c>
      <c r="N918" s="34" t="str">
        <f aca="false">IF(B918="","",SUMIFS(Oportunidades!$E$5:$E$1004,Oportunidades!$B$5:$B$1004,B918,Oportunidades!$D$5:$D$1004,"5. Ganada"))</f>
        <v/>
      </c>
      <c r="O918" s="35"/>
    </row>
    <row r="919" customFormat="false" ht="15" hidden="false" customHeight="false" outlineLevel="0" collapsed="false">
      <c r="A919" s="29" t="str">
        <f aca="false">IF(B919="","","C-"&amp;TEXT(ROW()-4,"000"))</f>
        <v/>
      </c>
      <c r="B919" s="35"/>
      <c r="C919" s="35"/>
      <c r="D919" s="35"/>
      <c r="E919" s="35"/>
      <c r="F919" s="35"/>
      <c r="G919" s="35"/>
      <c r="H919" s="35"/>
      <c r="I919" s="35"/>
      <c r="J919" s="35"/>
      <c r="K919" s="36"/>
      <c r="L919" s="32" t="str">
        <f aca="false">IF(B919="","",IFERROR(1/(1/SUMPRODUCT(MAX((Seguimientos!$B$5:$B$1004=B919)*Seguimientos!$A$5:$A$1004))),""))</f>
        <v/>
      </c>
      <c r="M919" s="33" t="str">
        <f aca="false">IF(B919="","",COUNTIF(Oportunidades!$B$5:$B$1004,B919))</f>
        <v/>
      </c>
      <c r="N919" s="34" t="str">
        <f aca="false">IF(B919="","",SUMIFS(Oportunidades!$E$5:$E$1004,Oportunidades!$B$5:$B$1004,B919,Oportunidades!$D$5:$D$1004,"5. Ganada"))</f>
        <v/>
      </c>
      <c r="O919" s="35"/>
    </row>
    <row r="920" customFormat="false" ht="15" hidden="false" customHeight="false" outlineLevel="0" collapsed="false">
      <c r="A920" s="29" t="str">
        <f aca="false">IF(B920="","","C-"&amp;TEXT(ROW()-4,"000"))</f>
        <v/>
      </c>
      <c r="B920" s="35"/>
      <c r="C920" s="35"/>
      <c r="D920" s="35"/>
      <c r="E920" s="35"/>
      <c r="F920" s="35"/>
      <c r="G920" s="35"/>
      <c r="H920" s="35"/>
      <c r="I920" s="35"/>
      <c r="J920" s="35"/>
      <c r="K920" s="36"/>
      <c r="L920" s="32" t="str">
        <f aca="false">IF(B920="","",IFERROR(1/(1/SUMPRODUCT(MAX((Seguimientos!$B$5:$B$1004=B920)*Seguimientos!$A$5:$A$1004))),""))</f>
        <v/>
      </c>
      <c r="M920" s="33" t="str">
        <f aca="false">IF(B920="","",COUNTIF(Oportunidades!$B$5:$B$1004,B920))</f>
        <v/>
      </c>
      <c r="N920" s="34" t="str">
        <f aca="false">IF(B920="","",SUMIFS(Oportunidades!$E$5:$E$1004,Oportunidades!$B$5:$B$1004,B920,Oportunidades!$D$5:$D$1004,"5. Ganada"))</f>
        <v/>
      </c>
      <c r="O920" s="35"/>
    </row>
    <row r="921" customFormat="false" ht="15" hidden="false" customHeight="false" outlineLevel="0" collapsed="false">
      <c r="A921" s="29" t="str">
        <f aca="false">IF(B921="","","C-"&amp;TEXT(ROW()-4,"000"))</f>
        <v/>
      </c>
      <c r="B921" s="35"/>
      <c r="C921" s="35"/>
      <c r="D921" s="35"/>
      <c r="E921" s="35"/>
      <c r="F921" s="35"/>
      <c r="G921" s="35"/>
      <c r="H921" s="35"/>
      <c r="I921" s="35"/>
      <c r="J921" s="35"/>
      <c r="K921" s="36"/>
      <c r="L921" s="32" t="str">
        <f aca="false">IF(B921="","",IFERROR(1/(1/SUMPRODUCT(MAX((Seguimientos!$B$5:$B$1004=B921)*Seguimientos!$A$5:$A$1004))),""))</f>
        <v/>
      </c>
      <c r="M921" s="33" t="str">
        <f aca="false">IF(B921="","",COUNTIF(Oportunidades!$B$5:$B$1004,B921))</f>
        <v/>
      </c>
      <c r="N921" s="34" t="str">
        <f aca="false">IF(B921="","",SUMIFS(Oportunidades!$E$5:$E$1004,Oportunidades!$B$5:$B$1004,B921,Oportunidades!$D$5:$D$1004,"5. Ganada"))</f>
        <v/>
      </c>
      <c r="O921" s="35"/>
    </row>
    <row r="922" customFormat="false" ht="15" hidden="false" customHeight="false" outlineLevel="0" collapsed="false">
      <c r="A922" s="29" t="str">
        <f aca="false">IF(B922="","","C-"&amp;TEXT(ROW()-4,"000"))</f>
        <v/>
      </c>
      <c r="B922" s="35"/>
      <c r="C922" s="35"/>
      <c r="D922" s="35"/>
      <c r="E922" s="35"/>
      <c r="F922" s="35"/>
      <c r="G922" s="35"/>
      <c r="H922" s="35"/>
      <c r="I922" s="35"/>
      <c r="J922" s="35"/>
      <c r="K922" s="36"/>
      <c r="L922" s="32" t="str">
        <f aca="false">IF(B922="","",IFERROR(1/(1/SUMPRODUCT(MAX((Seguimientos!$B$5:$B$1004=B922)*Seguimientos!$A$5:$A$1004))),""))</f>
        <v/>
      </c>
      <c r="M922" s="33" t="str">
        <f aca="false">IF(B922="","",COUNTIF(Oportunidades!$B$5:$B$1004,B922))</f>
        <v/>
      </c>
      <c r="N922" s="34" t="str">
        <f aca="false">IF(B922="","",SUMIFS(Oportunidades!$E$5:$E$1004,Oportunidades!$B$5:$B$1004,B922,Oportunidades!$D$5:$D$1004,"5. Ganada"))</f>
        <v/>
      </c>
      <c r="O922" s="35"/>
    </row>
    <row r="923" customFormat="false" ht="15" hidden="false" customHeight="false" outlineLevel="0" collapsed="false">
      <c r="A923" s="29" t="str">
        <f aca="false">IF(B923="","","C-"&amp;TEXT(ROW()-4,"000"))</f>
        <v/>
      </c>
      <c r="B923" s="35"/>
      <c r="C923" s="35"/>
      <c r="D923" s="35"/>
      <c r="E923" s="35"/>
      <c r="F923" s="35"/>
      <c r="G923" s="35"/>
      <c r="H923" s="35"/>
      <c r="I923" s="35"/>
      <c r="J923" s="35"/>
      <c r="K923" s="36"/>
      <c r="L923" s="32" t="str">
        <f aca="false">IF(B923="","",IFERROR(1/(1/SUMPRODUCT(MAX((Seguimientos!$B$5:$B$1004=B923)*Seguimientos!$A$5:$A$1004))),""))</f>
        <v/>
      </c>
      <c r="M923" s="33" t="str">
        <f aca="false">IF(B923="","",COUNTIF(Oportunidades!$B$5:$B$1004,B923))</f>
        <v/>
      </c>
      <c r="N923" s="34" t="str">
        <f aca="false">IF(B923="","",SUMIFS(Oportunidades!$E$5:$E$1004,Oportunidades!$B$5:$B$1004,B923,Oportunidades!$D$5:$D$1004,"5. Ganada"))</f>
        <v/>
      </c>
      <c r="O923" s="35"/>
    </row>
    <row r="924" customFormat="false" ht="15" hidden="false" customHeight="false" outlineLevel="0" collapsed="false">
      <c r="A924" s="29" t="str">
        <f aca="false">IF(B924="","","C-"&amp;TEXT(ROW()-4,"000"))</f>
        <v/>
      </c>
      <c r="B924" s="35"/>
      <c r="C924" s="35"/>
      <c r="D924" s="35"/>
      <c r="E924" s="35"/>
      <c r="F924" s="35"/>
      <c r="G924" s="35"/>
      <c r="H924" s="35"/>
      <c r="I924" s="35"/>
      <c r="J924" s="35"/>
      <c r="K924" s="36"/>
      <c r="L924" s="32" t="str">
        <f aca="false">IF(B924="","",IFERROR(1/(1/SUMPRODUCT(MAX((Seguimientos!$B$5:$B$1004=B924)*Seguimientos!$A$5:$A$1004))),""))</f>
        <v/>
      </c>
      <c r="M924" s="33" t="str">
        <f aca="false">IF(B924="","",COUNTIF(Oportunidades!$B$5:$B$1004,B924))</f>
        <v/>
      </c>
      <c r="N924" s="34" t="str">
        <f aca="false">IF(B924="","",SUMIFS(Oportunidades!$E$5:$E$1004,Oportunidades!$B$5:$B$1004,B924,Oportunidades!$D$5:$D$1004,"5. Ganada"))</f>
        <v/>
      </c>
      <c r="O924" s="35"/>
    </row>
    <row r="925" customFormat="false" ht="15" hidden="false" customHeight="false" outlineLevel="0" collapsed="false">
      <c r="A925" s="29" t="str">
        <f aca="false">IF(B925="","","C-"&amp;TEXT(ROW()-4,"000"))</f>
        <v/>
      </c>
      <c r="B925" s="35"/>
      <c r="C925" s="35"/>
      <c r="D925" s="35"/>
      <c r="E925" s="35"/>
      <c r="F925" s="35"/>
      <c r="G925" s="35"/>
      <c r="H925" s="35"/>
      <c r="I925" s="35"/>
      <c r="J925" s="35"/>
      <c r="K925" s="36"/>
      <c r="L925" s="32" t="str">
        <f aca="false">IF(B925="","",IFERROR(1/(1/SUMPRODUCT(MAX((Seguimientos!$B$5:$B$1004=B925)*Seguimientos!$A$5:$A$1004))),""))</f>
        <v/>
      </c>
      <c r="M925" s="33" t="str">
        <f aca="false">IF(B925="","",COUNTIF(Oportunidades!$B$5:$B$1004,B925))</f>
        <v/>
      </c>
      <c r="N925" s="34" t="str">
        <f aca="false">IF(B925="","",SUMIFS(Oportunidades!$E$5:$E$1004,Oportunidades!$B$5:$B$1004,B925,Oportunidades!$D$5:$D$1004,"5. Ganada"))</f>
        <v/>
      </c>
      <c r="O925" s="35"/>
    </row>
    <row r="926" customFormat="false" ht="15" hidden="false" customHeight="false" outlineLevel="0" collapsed="false">
      <c r="A926" s="29" t="str">
        <f aca="false">IF(B926="","","C-"&amp;TEXT(ROW()-4,"000"))</f>
        <v/>
      </c>
      <c r="B926" s="35"/>
      <c r="C926" s="35"/>
      <c r="D926" s="35"/>
      <c r="E926" s="35"/>
      <c r="F926" s="35"/>
      <c r="G926" s="35"/>
      <c r="H926" s="35"/>
      <c r="I926" s="35"/>
      <c r="J926" s="35"/>
      <c r="K926" s="36"/>
      <c r="L926" s="32" t="str">
        <f aca="false">IF(B926="","",IFERROR(1/(1/SUMPRODUCT(MAX((Seguimientos!$B$5:$B$1004=B926)*Seguimientos!$A$5:$A$1004))),""))</f>
        <v/>
      </c>
      <c r="M926" s="33" t="str">
        <f aca="false">IF(B926="","",COUNTIF(Oportunidades!$B$5:$B$1004,B926))</f>
        <v/>
      </c>
      <c r="N926" s="34" t="str">
        <f aca="false">IF(B926="","",SUMIFS(Oportunidades!$E$5:$E$1004,Oportunidades!$B$5:$B$1004,B926,Oportunidades!$D$5:$D$1004,"5. Ganada"))</f>
        <v/>
      </c>
      <c r="O926" s="35"/>
    </row>
    <row r="927" customFormat="false" ht="15" hidden="false" customHeight="false" outlineLevel="0" collapsed="false">
      <c r="A927" s="29" t="str">
        <f aca="false">IF(B927="","","C-"&amp;TEXT(ROW()-4,"000"))</f>
        <v/>
      </c>
      <c r="B927" s="35"/>
      <c r="C927" s="35"/>
      <c r="D927" s="35"/>
      <c r="E927" s="35"/>
      <c r="F927" s="35"/>
      <c r="G927" s="35"/>
      <c r="H927" s="35"/>
      <c r="I927" s="35"/>
      <c r="J927" s="35"/>
      <c r="K927" s="36"/>
      <c r="L927" s="32" t="str">
        <f aca="false">IF(B927="","",IFERROR(1/(1/SUMPRODUCT(MAX((Seguimientos!$B$5:$B$1004=B927)*Seguimientos!$A$5:$A$1004))),""))</f>
        <v/>
      </c>
      <c r="M927" s="33" t="str">
        <f aca="false">IF(B927="","",COUNTIF(Oportunidades!$B$5:$B$1004,B927))</f>
        <v/>
      </c>
      <c r="N927" s="34" t="str">
        <f aca="false">IF(B927="","",SUMIFS(Oportunidades!$E$5:$E$1004,Oportunidades!$B$5:$B$1004,B927,Oportunidades!$D$5:$D$1004,"5. Ganada"))</f>
        <v/>
      </c>
      <c r="O927" s="35"/>
    </row>
    <row r="928" customFormat="false" ht="15" hidden="false" customHeight="false" outlineLevel="0" collapsed="false">
      <c r="A928" s="29" t="str">
        <f aca="false">IF(B928="","","C-"&amp;TEXT(ROW()-4,"000"))</f>
        <v/>
      </c>
      <c r="B928" s="35"/>
      <c r="C928" s="35"/>
      <c r="D928" s="35"/>
      <c r="E928" s="35"/>
      <c r="F928" s="35"/>
      <c r="G928" s="35"/>
      <c r="H928" s="35"/>
      <c r="I928" s="35"/>
      <c r="J928" s="35"/>
      <c r="K928" s="36"/>
      <c r="L928" s="32" t="str">
        <f aca="false">IF(B928="","",IFERROR(1/(1/SUMPRODUCT(MAX((Seguimientos!$B$5:$B$1004=B928)*Seguimientos!$A$5:$A$1004))),""))</f>
        <v/>
      </c>
      <c r="M928" s="33" t="str">
        <f aca="false">IF(B928="","",COUNTIF(Oportunidades!$B$5:$B$1004,B928))</f>
        <v/>
      </c>
      <c r="N928" s="34" t="str">
        <f aca="false">IF(B928="","",SUMIFS(Oportunidades!$E$5:$E$1004,Oportunidades!$B$5:$B$1004,B928,Oportunidades!$D$5:$D$1004,"5. Ganada"))</f>
        <v/>
      </c>
      <c r="O928" s="35"/>
    </row>
    <row r="929" customFormat="false" ht="15" hidden="false" customHeight="false" outlineLevel="0" collapsed="false">
      <c r="A929" s="29" t="str">
        <f aca="false">IF(B929="","","C-"&amp;TEXT(ROW()-4,"000"))</f>
        <v/>
      </c>
      <c r="B929" s="35"/>
      <c r="C929" s="35"/>
      <c r="D929" s="35"/>
      <c r="E929" s="35"/>
      <c r="F929" s="35"/>
      <c r="G929" s="35"/>
      <c r="H929" s="35"/>
      <c r="I929" s="35"/>
      <c r="J929" s="35"/>
      <c r="K929" s="36"/>
      <c r="L929" s="32" t="str">
        <f aca="false">IF(B929="","",IFERROR(1/(1/SUMPRODUCT(MAX((Seguimientos!$B$5:$B$1004=B929)*Seguimientos!$A$5:$A$1004))),""))</f>
        <v/>
      </c>
      <c r="M929" s="33" t="str">
        <f aca="false">IF(B929="","",COUNTIF(Oportunidades!$B$5:$B$1004,B929))</f>
        <v/>
      </c>
      <c r="N929" s="34" t="str">
        <f aca="false">IF(B929="","",SUMIFS(Oportunidades!$E$5:$E$1004,Oportunidades!$B$5:$B$1004,B929,Oportunidades!$D$5:$D$1004,"5. Ganada"))</f>
        <v/>
      </c>
      <c r="O929" s="35"/>
    </row>
    <row r="930" customFormat="false" ht="15" hidden="false" customHeight="false" outlineLevel="0" collapsed="false">
      <c r="A930" s="29" t="str">
        <f aca="false">IF(B930="","","C-"&amp;TEXT(ROW()-4,"000"))</f>
        <v/>
      </c>
      <c r="B930" s="35"/>
      <c r="C930" s="35"/>
      <c r="D930" s="35"/>
      <c r="E930" s="35"/>
      <c r="F930" s="35"/>
      <c r="G930" s="35"/>
      <c r="H930" s="35"/>
      <c r="I930" s="35"/>
      <c r="J930" s="35"/>
      <c r="K930" s="36"/>
      <c r="L930" s="32" t="str">
        <f aca="false">IF(B930="","",IFERROR(1/(1/SUMPRODUCT(MAX((Seguimientos!$B$5:$B$1004=B930)*Seguimientos!$A$5:$A$1004))),""))</f>
        <v/>
      </c>
      <c r="M930" s="33" t="str">
        <f aca="false">IF(B930="","",COUNTIF(Oportunidades!$B$5:$B$1004,B930))</f>
        <v/>
      </c>
      <c r="N930" s="34" t="str">
        <f aca="false">IF(B930="","",SUMIFS(Oportunidades!$E$5:$E$1004,Oportunidades!$B$5:$B$1004,B930,Oportunidades!$D$5:$D$1004,"5. Ganada"))</f>
        <v/>
      </c>
      <c r="O930" s="35"/>
    </row>
    <row r="931" customFormat="false" ht="15" hidden="false" customHeight="false" outlineLevel="0" collapsed="false">
      <c r="A931" s="29" t="str">
        <f aca="false">IF(B931="","","C-"&amp;TEXT(ROW()-4,"000"))</f>
        <v/>
      </c>
      <c r="B931" s="35"/>
      <c r="C931" s="35"/>
      <c r="D931" s="35"/>
      <c r="E931" s="35"/>
      <c r="F931" s="35"/>
      <c r="G931" s="35"/>
      <c r="H931" s="35"/>
      <c r="I931" s="35"/>
      <c r="J931" s="35"/>
      <c r="K931" s="36"/>
      <c r="L931" s="32" t="str">
        <f aca="false">IF(B931="","",IFERROR(1/(1/SUMPRODUCT(MAX((Seguimientos!$B$5:$B$1004=B931)*Seguimientos!$A$5:$A$1004))),""))</f>
        <v/>
      </c>
      <c r="M931" s="33" t="str">
        <f aca="false">IF(B931="","",COUNTIF(Oportunidades!$B$5:$B$1004,B931))</f>
        <v/>
      </c>
      <c r="N931" s="34" t="str">
        <f aca="false">IF(B931="","",SUMIFS(Oportunidades!$E$5:$E$1004,Oportunidades!$B$5:$B$1004,B931,Oportunidades!$D$5:$D$1004,"5. Ganada"))</f>
        <v/>
      </c>
      <c r="O931" s="35"/>
    </row>
    <row r="932" customFormat="false" ht="15" hidden="false" customHeight="false" outlineLevel="0" collapsed="false">
      <c r="A932" s="29" t="str">
        <f aca="false">IF(B932="","","C-"&amp;TEXT(ROW()-4,"000"))</f>
        <v/>
      </c>
      <c r="B932" s="35"/>
      <c r="C932" s="35"/>
      <c r="D932" s="35"/>
      <c r="E932" s="35"/>
      <c r="F932" s="35"/>
      <c r="G932" s="35"/>
      <c r="H932" s="35"/>
      <c r="I932" s="35"/>
      <c r="J932" s="35"/>
      <c r="K932" s="36"/>
      <c r="L932" s="32" t="str">
        <f aca="false">IF(B932="","",IFERROR(1/(1/SUMPRODUCT(MAX((Seguimientos!$B$5:$B$1004=B932)*Seguimientos!$A$5:$A$1004))),""))</f>
        <v/>
      </c>
      <c r="M932" s="33" t="str">
        <f aca="false">IF(B932="","",COUNTIF(Oportunidades!$B$5:$B$1004,B932))</f>
        <v/>
      </c>
      <c r="N932" s="34" t="str">
        <f aca="false">IF(B932="","",SUMIFS(Oportunidades!$E$5:$E$1004,Oportunidades!$B$5:$B$1004,B932,Oportunidades!$D$5:$D$1004,"5. Ganada"))</f>
        <v/>
      </c>
      <c r="O932" s="35"/>
    </row>
    <row r="933" customFormat="false" ht="15" hidden="false" customHeight="false" outlineLevel="0" collapsed="false">
      <c r="A933" s="29" t="str">
        <f aca="false">IF(B933="","","C-"&amp;TEXT(ROW()-4,"000"))</f>
        <v/>
      </c>
      <c r="B933" s="35"/>
      <c r="C933" s="35"/>
      <c r="D933" s="35"/>
      <c r="E933" s="35"/>
      <c r="F933" s="35"/>
      <c r="G933" s="35"/>
      <c r="H933" s="35"/>
      <c r="I933" s="35"/>
      <c r="J933" s="35"/>
      <c r="K933" s="36"/>
      <c r="L933" s="32" t="str">
        <f aca="false">IF(B933="","",IFERROR(1/(1/SUMPRODUCT(MAX((Seguimientos!$B$5:$B$1004=B933)*Seguimientos!$A$5:$A$1004))),""))</f>
        <v/>
      </c>
      <c r="M933" s="33" t="str">
        <f aca="false">IF(B933="","",COUNTIF(Oportunidades!$B$5:$B$1004,B933))</f>
        <v/>
      </c>
      <c r="N933" s="34" t="str">
        <f aca="false">IF(B933="","",SUMIFS(Oportunidades!$E$5:$E$1004,Oportunidades!$B$5:$B$1004,B933,Oportunidades!$D$5:$D$1004,"5. Ganada"))</f>
        <v/>
      </c>
      <c r="O933" s="35"/>
    </row>
    <row r="934" customFormat="false" ht="15" hidden="false" customHeight="false" outlineLevel="0" collapsed="false">
      <c r="A934" s="29" t="str">
        <f aca="false">IF(B934="","","C-"&amp;TEXT(ROW()-4,"000"))</f>
        <v/>
      </c>
      <c r="B934" s="35"/>
      <c r="C934" s="35"/>
      <c r="D934" s="35"/>
      <c r="E934" s="35"/>
      <c r="F934" s="35"/>
      <c r="G934" s="35"/>
      <c r="H934" s="35"/>
      <c r="I934" s="35"/>
      <c r="J934" s="35"/>
      <c r="K934" s="36"/>
      <c r="L934" s="32" t="str">
        <f aca="false">IF(B934="","",IFERROR(1/(1/SUMPRODUCT(MAX((Seguimientos!$B$5:$B$1004=B934)*Seguimientos!$A$5:$A$1004))),""))</f>
        <v/>
      </c>
      <c r="M934" s="33" t="str">
        <f aca="false">IF(B934="","",COUNTIF(Oportunidades!$B$5:$B$1004,B934))</f>
        <v/>
      </c>
      <c r="N934" s="34" t="str">
        <f aca="false">IF(B934="","",SUMIFS(Oportunidades!$E$5:$E$1004,Oportunidades!$B$5:$B$1004,B934,Oportunidades!$D$5:$D$1004,"5. Ganada"))</f>
        <v/>
      </c>
      <c r="O934" s="35"/>
    </row>
    <row r="935" customFormat="false" ht="15" hidden="false" customHeight="false" outlineLevel="0" collapsed="false">
      <c r="A935" s="29" t="str">
        <f aca="false">IF(B935="","","C-"&amp;TEXT(ROW()-4,"000"))</f>
        <v/>
      </c>
      <c r="B935" s="35"/>
      <c r="C935" s="35"/>
      <c r="D935" s="35"/>
      <c r="E935" s="35"/>
      <c r="F935" s="35"/>
      <c r="G935" s="35"/>
      <c r="H935" s="35"/>
      <c r="I935" s="35"/>
      <c r="J935" s="35"/>
      <c r="K935" s="36"/>
      <c r="L935" s="32" t="str">
        <f aca="false">IF(B935="","",IFERROR(1/(1/SUMPRODUCT(MAX((Seguimientos!$B$5:$B$1004=B935)*Seguimientos!$A$5:$A$1004))),""))</f>
        <v/>
      </c>
      <c r="M935" s="33" t="str">
        <f aca="false">IF(B935="","",COUNTIF(Oportunidades!$B$5:$B$1004,B935))</f>
        <v/>
      </c>
      <c r="N935" s="34" t="str">
        <f aca="false">IF(B935="","",SUMIFS(Oportunidades!$E$5:$E$1004,Oportunidades!$B$5:$B$1004,B935,Oportunidades!$D$5:$D$1004,"5. Ganada"))</f>
        <v/>
      </c>
      <c r="O935" s="35"/>
    </row>
    <row r="936" customFormat="false" ht="15" hidden="false" customHeight="false" outlineLevel="0" collapsed="false">
      <c r="A936" s="29" t="str">
        <f aca="false">IF(B936="","","C-"&amp;TEXT(ROW()-4,"000"))</f>
        <v/>
      </c>
      <c r="B936" s="35"/>
      <c r="C936" s="35"/>
      <c r="D936" s="35"/>
      <c r="E936" s="35"/>
      <c r="F936" s="35"/>
      <c r="G936" s="35"/>
      <c r="H936" s="35"/>
      <c r="I936" s="35"/>
      <c r="J936" s="35"/>
      <c r="K936" s="36"/>
      <c r="L936" s="32" t="str">
        <f aca="false">IF(B936="","",IFERROR(1/(1/SUMPRODUCT(MAX((Seguimientos!$B$5:$B$1004=B936)*Seguimientos!$A$5:$A$1004))),""))</f>
        <v/>
      </c>
      <c r="M936" s="33" t="str">
        <f aca="false">IF(B936="","",COUNTIF(Oportunidades!$B$5:$B$1004,B936))</f>
        <v/>
      </c>
      <c r="N936" s="34" t="str">
        <f aca="false">IF(B936="","",SUMIFS(Oportunidades!$E$5:$E$1004,Oportunidades!$B$5:$B$1004,B936,Oportunidades!$D$5:$D$1004,"5. Ganada"))</f>
        <v/>
      </c>
      <c r="O936" s="35"/>
    </row>
    <row r="937" customFormat="false" ht="15" hidden="false" customHeight="false" outlineLevel="0" collapsed="false">
      <c r="A937" s="29" t="str">
        <f aca="false">IF(B937="","","C-"&amp;TEXT(ROW()-4,"000"))</f>
        <v/>
      </c>
      <c r="B937" s="35"/>
      <c r="C937" s="35"/>
      <c r="D937" s="35"/>
      <c r="E937" s="35"/>
      <c r="F937" s="35"/>
      <c r="G937" s="35"/>
      <c r="H937" s="35"/>
      <c r="I937" s="35"/>
      <c r="J937" s="35"/>
      <c r="K937" s="36"/>
      <c r="L937" s="32" t="str">
        <f aca="false">IF(B937="","",IFERROR(1/(1/SUMPRODUCT(MAX((Seguimientos!$B$5:$B$1004=B937)*Seguimientos!$A$5:$A$1004))),""))</f>
        <v/>
      </c>
      <c r="M937" s="33" t="str">
        <f aca="false">IF(B937="","",COUNTIF(Oportunidades!$B$5:$B$1004,B937))</f>
        <v/>
      </c>
      <c r="N937" s="34" t="str">
        <f aca="false">IF(B937="","",SUMIFS(Oportunidades!$E$5:$E$1004,Oportunidades!$B$5:$B$1004,B937,Oportunidades!$D$5:$D$1004,"5. Ganada"))</f>
        <v/>
      </c>
      <c r="O937" s="35"/>
    </row>
    <row r="938" customFormat="false" ht="15" hidden="false" customHeight="false" outlineLevel="0" collapsed="false">
      <c r="A938" s="29" t="str">
        <f aca="false">IF(B938="","","C-"&amp;TEXT(ROW()-4,"000"))</f>
        <v/>
      </c>
      <c r="B938" s="35"/>
      <c r="C938" s="35"/>
      <c r="D938" s="35"/>
      <c r="E938" s="35"/>
      <c r="F938" s="35"/>
      <c r="G938" s="35"/>
      <c r="H938" s="35"/>
      <c r="I938" s="35"/>
      <c r="J938" s="35"/>
      <c r="K938" s="36"/>
      <c r="L938" s="32" t="str">
        <f aca="false">IF(B938="","",IFERROR(1/(1/SUMPRODUCT(MAX((Seguimientos!$B$5:$B$1004=B938)*Seguimientos!$A$5:$A$1004))),""))</f>
        <v/>
      </c>
      <c r="M938" s="33" t="str">
        <f aca="false">IF(B938="","",COUNTIF(Oportunidades!$B$5:$B$1004,B938))</f>
        <v/>
      </c>
      <c r="N938" s="34" t="str">
        <f aca="false">IF(B938="","",SUMIFS(Oportunidades!$E$5:$E$1004,Oportunidades!$B$5:$B$1004,B938,Oportunidades!$D$5:$D$1004,"5. Ganada"))</f>
        <v/>
      </c>
      <c r="O938" s="35"/>
    </row>
    <row r="939" customFormat="false" ht="15" hidden="false" customHeight="false" outlineLevel="0" collapsed="false">
      <c r="A939" s="29" t="str">
        <f aca="false">IF(B939="","","C-"&amp;TEXT(ROW()-4,"000"))</f>
        <v/>
      </c>
      <c r="B939" s="35"/>
      <c r="C939" s="35"/>
      <c r="D939" s="35"/>
      <c r="E939" s="35"/>
      <c r="F939" s="35"/>
      <c r="G939" s="35"/>
      <c r="H939" s="35"/>
      <c r="I939" s="35"/>
      <c r="J939" s="35"/>
      <c r="K939" s="36"/>
      <c r="L939" s="32" t="str">
        <f aca="false">IF(B939="","",IFERROR(1/(1/SUMPRODUCT(MAX((Seguimientos!$B$5:$B$1004=B939)*Seguimientos!$A$5:$A$1004))),""))</f>
        <v/>
      </c>
      <c r="M939" s="33" t="str">
        <f aca="false">IF(B939="","",COUNTIF(Oportunidades!$B$5:$B$1004,B939))</f>
        <v/>
      </c>
      <c r="N939" s="34" t="str">
        <f aca="false">IF(B939="","",SUMIFS(Oportunidades!$E$5:$E$1004,Oportunidades!$B$5:$B$1004,B939,Oportunidades!$D$5:$D$1004,"5. Ganada"))</f>
        <v/>
      </c>
      <c r="O939" s="35"/>
    </row>
    <row r="940" customFormat="false" ht="15" hidden="false" customHeight="false" outlineLevel="0" collapsed="false">
      <c r="A940" s="29" t="str">
        <f aca="false">IF(B940="","","C-"&amp;TEXT(ROW()-4,"000"))</f>
        <v/>
      </c>
      <c r="B940" s="35"/>
      <c r="C940" s="35"/>
      <c r="D940" s="35"/>
      <c r="E940" s="35"/>
      <c r="F940" s="35"/>
      <c r="G940" s="35"/>
      <c r="H940" s="35"/>
      <c r="I940" s="35"/>
      <c r="J940" s="35"/>
      <c r="K940" s="36"/>
      <c r="L940" s="32" t="str">
        <f aca="false">IF(B940="","",IFERROR(1/(1/SUMPRODUCT(MAX((Seguimientos!$B$5:$B$1004=B940)*Seguimientos!$A$5:$A$1004))),""))</f>
        <v/>
      </c>
      <c r="M940" s="33" t="str">
        <f aca="false">IF(B940="","",COUNTIF(Oportunidades!$B$5:$B$1004,B940))</f>
        <v/>
      </c>
      <c r="N940" s="34" t="str">
        <f aca="false">IF(B940="","",SUMIFS(Oportunidades!$E$5:$E$1004,Oportunidades!$B$5:$B$1004,B940,Oportunidades!$D$5:$D$1004,"5. Ganada"))</f>
        <v/>
      </c>
      <c r="O940" s="35"/>
    </row>
    <row r="941" customFormat="false" ht="15" hidden="false" customHeight="false" outlineLevel="0" collapsed="false">
      <c r="A941" s="29" t="str">
        <f aca="false">IF(B941="","","C-"&amp;TEXT(ROW()-4,"000"))</f>
        <v/>
      </c>
      <c r="B941" s="35"/>
      <c r="C941" s="35"/>
      <c r="D941" s="35"/>
      <c r="E941" s="35"/>
      <c r="F941" s="35"/>
      <c r="G941" s="35"/>
      <c r="H941" s="35"/>
      <c r="I941" s="35"/>
      <c r="J941" s="35"/>
      <c r="K941" s="36"/>
      <c r="L941" s="32" t="str">
        <f aca="false">IF(B941="","",IFERROR(1/(1/SUMPRODUCT(MAX((Seguimientos!$B$5:$B$1004=B941)*Seguimientos!$A$5:$A$1004))),""))</f>
        <v/>
      </c>
      <c r="M941" s="33" t="str">
        <f aca="false">IF(B941="","",COUNTIF(Oportunidades!$B$5:$B$1004,B941))</f>
        <v/>
      </c>
      <c r="N941" s="34" t="str">
        <f aca="false">IF(B941="","",SUMIFS(Oportunidades!$E$5:$E$1004,Oportunidades!$B$5:$B$1004,B941,Oportunidades!$D$5:$D$1004,"5. Ganada"))</f>
        <v/>
      </c>
      <c r="O941" s="35"/>
    </row>
    <row r="942" customFormat="false" ht="15" hidden="false" customHeight="false" outlineLevel="0" collapsed="false">
      <c r="A942" s="29" t="str">
        <f aca="false">IF(B942="","","C-"&amp;TEXT(ROW()-4,"000"))</f>
        <v/>
      </c>
      <c r="B942" s="35"/>
      <c r="C942" s="35"/>
      <c r="D942" s="35"/>
      <c r="E942" s="35"/>
      <c r="F942" s="35"/>
      <c r="G942" s="35"/>
      <c r="H942" s="35"/>
      <c r="I942" s="35"/>
      <c r="J942" s="35"/>
      <c r="K942" s="36"/>
      <c r="L942" s="32" t="str">
        <f aca="false">IF(B942="","",IFERROR(1/(1/SUMPRODUCT(MAX((Seguimientos!$B$5:$B$1004=B942)*Seguimientos!$A$5:$A$1004))),""))</f>
        <v/>
      </c>
      <c r="M942" s="33" t="str">
        <f aca="false">IF(B942="","",COUNTIF(Oportunidades!$B$5:$B$1004,B942))</f>
        <v/>
      </c>
      <c r="N942" s="34" t="str">
        <f aca="false">IF(B942="","",SUMIFS(Oportunidades!$E$5:$E$1004,Oportunidades!$B$5:$B$1004,B942,Oportunidades!$D$5:$D$1004,"5. Ganada"))</f>
        <v/>
      </c>
      <c r="O942" s="35"/>
    </row>
    <row r="943" customFormat="false" ht="15" hidden="false" customHeight="false" outlineLevel="0" collapsed="false">
      <c r="A943" s="29" t="str">
        <f aca="false">IF(B943="","","C-"&amp;TEXT(ROW()-4,"000"))</f>
        <v/>
      </c>
      <c r="B943" s="35"/>
      <c r="C943" s="35"/>
      <c r="D943" s="35"/>
      <c r="E943" s="35"/>
      <c r="F943" s="35"/>
      <c r="G943" s="35"/>
      <c r="H943" s="35"/>
      <c r="I943" s="35"/>
      <c r="J943" s="35"/>
      <c r="K943" s="36"/>
      <c r="L943" s="32" t="str">
        <f aca="false">IF(B943="","",IFERROR(1/(1/SUMPRODUCT(MAX((Seguimientos!$B$5:$B$1004=B943)*Seguimientos!$A$5:$A$1004))),""))</f>
        <v/>
      </c>
      <c r="M943" s="33" t="str">
        <f aca="false">IF(B943="","",COUNTIF(Oportunidades!$B$5:$B$1004,B943))</f>
        <v/>
      </c>
      <c r="N943" s="34" t="str">
        <f aca="false">IF(B943="","",SUMIFS(Oportunidades!$E$5:$E$1004,Oportunidades!$B$5:$B$1004,B943,Oportunidades!$D$5:$D$1004,"5. Ganada"))</f>
        <v/>
      </c>
      <c r="O943" s="35"/>
    </row>
    <row r="944" customFormat="false" ht="15" hidden="false" customHeight="false" outlineLevel="0" collapsed="false">
      <c r="A944" s="29" t="str">
        <f aca="false">IF(B944="","","C-"&amp;TEXT(ROW()-4,"000"))</f>
        <v/>
      </c>
      <c r="B944" s="35"/>
      <c r="C944" s="35"/>
      <c r="D944" s="35"/>
      <c r="E944" s="35"/>
      <c r="F944" s="35"/>
      <c r="G944" s="35"/>
      <c r="H944" s="35"/>
      <c r="I944" s="35"/>
      <c r="J944" s="35"/>
      <c r="K944" s="36"/>
      <c r="L944" s="32" t="str">
        <f aca="false">IF(B944="","",IFERROR(1/(1/SUMPRODUCT(MAX((Seguimientos!$B$5:$B$1004=B944)*Seguimientos!$A$5:$A$1004))),""))</f>
        <v/>
      </c>
      <c r="M944" s="33" t="str">
        <f aca="false">IF(B944="","",COUNTIF(Oportunidades!$B$5:$B$1004,B944))</f>
        <v/>
      </c>
      <c r="N944" s="34" t="str">
        <f aca="false">IF(B944="","",SUMIFS(Oportunidades!$E$5:$E$1004,Oportunidades!$B$5:$B$1004,B944,Oportunidades!$D$5:$D$1004,"5. Ganada"))</f>
        <v/>
      </c>
      <c r="O944" s="35"/>
    </row>
    <row r="945" customFormat="false" ht="15" hidden="false" customHeight="false" outlineLevel="0" collapsed="false">
      <c r="A945" s="29" t="str">
        <f aca="false">IF(B945="","","C-"&amp;TEXT(ROW()-4,"000"))</f>
        <v/>
      </c>
      <c r="B945" s="35"/>
      <c r="C945" s="35"/>
      <c r="D945" s="35"/>
      <c r="E945" s="35"/>
      <c r="F945" s="35"/>
      <c r="G945" s="35"/>
      <c r="H945" s="35"/>
      <c r="I945" s="35"/>
      <c r="J945" s="35"/>
      <c r="K945" s="36"/>
      <c r="L945" s="32" t="str">
        <f aca="false">IF(B945="","",IFERROR(1/(1/SUMPRODUCT(MAX((Seguimientos!$B$5:$B$1004=B945)*Seguimientos!$A$5:$A$1004))),""))</f>
        <v/>
      </c>
      <c r="M945" s="33" t="str">
        <f aca="false">IF(B945="","",COUNTIF(Oportunidades!$B$5:$B$1004,B945))</f>
        <v/>
      </c>
      <c r="N945" s="34" t="str">
        <f aca="false">IF(B945="","",SUMIFS(Oportunidades!$E$5:$E$1004,Oportunidades!$B$5:$B$1004,B945,Oportunidades!$D$5:$D$1004,"5. Ganada"))</f>
        <v/>
      </c>
      <c r="O945" s="35"/>
    </row>
    <row r="946" customFormat="false" ht="15" hidden="false" customHeight="false" outlineLevel="0" collapsed="false">
      <c r="A946" s="29" t="str">
        <f aca="false">IF(B946="","","C-"&amp;TEXT(ROW()-4,"000"))</f>
        <v/>
      </c>
      <c r="B946" s="35"/>
      <c r="C946" s="35"/>
      <c r="D946" s="35"/>
      <c r="E946" s="35"/>
      <c r="F946" s="35"/>
      <c r="G946" s="35"/>
      <c r="H946" s="35"/>
      <c r="I946" s="35"/>
      <c r="J946" s="35"/>
      <c r="K946" s="36"/>
      <c r="L946" s="32" t="str">
        <f aca="false">IF(B946="","",IFERROR(1/(1/SUMPRODUCT(MAX((Seguimientos!$B$5:$B$1004=B946)*Seguimientos!$A$5:$A$1004))),""))</f>
        <v/>
      </c>
      <c r="M946" s="33" t="str">
        <f aca="false">IF(B946="","",COUNTIF(Oportunidades!$B$5:$B$1004,B946))</f>
        <v/>
      </c>
      <c r="N946" s="34" t="str">
        <f aca="false">IF(B946="","",SUMIFS(Oportunidades!$E$5:$E$1004,Oportunidades!$B$5:$B$1004,B946,Oportunidades!$D$5:$D$1004,"5. Ganada"))</f>
        <v/>
      </c>
      <c r="O946" s="35"/>
    </row>
    <row r="947" customFormat="false" ht="15" hidden="false" customHeight="false" outlineLevel="0" collapsed="false">
      <c r="A947" s="29" t="str">
        <f aca="false">IF(B947="","","C-"&amp;TEXT(ROW()-4,"000"))</f>
        <v/>
      </c>
      <c r="B947" s="35"/>
      <c r="C947" s="35"/>
      <c r="D947" s="35"/>
      <c r="E947" s="35"/>
      <c r="F947" s="35"/>
      <c r="G947" s="35"/>
      <c r="H947" s="35"/>
      <c r="I947" s="35"/>
      <c r="J947" s="35"/>
      <c r="K947" s="36"/>
      <c r="L947" s="32" t="str">
        <f aca="false">IF(B947="","",IFERROR(1/(1/SUMPRODUCT(MAX((Seguimientos!$B$5:$B$1004=B947)*Seguimientos!$A$5:$A$1004))),""))</f>
        <v/>
      </c>
      <c r="M947" s="33" t="str">
        <f aca="false">IF(B947="","",COUNTIF(Oportunidades!$B$5:$B$1004,B947))</f>
        <v/>
      </c>
      <c r="N947" s="34" t="str">
        <f aca="false">IF(B947="","",SUMIFS(Oportunidades!$E$5:$E$1004,Oportunidades!$B$5:$B$1004,B947,Oportunidades!$D$5:$D$1004,"5. Ganada"))</f>
        <v/>
      </c>
      <c r="O947" s="35"/>
    </row>
    <row r="948" customFormat="false" ht="15" hidden="false" customHeight="false" outlineLevel="0" collapsed="false">
      <c r="A948" s="29" t="str">
        <f aca="false">IF(B948="","","C-"&amp;TEXT(ROW()-4,"000"))</f>
        <v/>
      </c>
      <c r="B948" s="35"/>
      <c r="C948" s="35"/>
      <c r="D948" s="35"/>
      <c r="E948" s="35"/>
      <c r="F948" s="35"/>
      <c r="G948" s="35"/>
      <c r="H948" s="35"/>
      <c r="I948" s="35"/>
      <c r="J948" s="35"/>
      <c r="K948" s="36"/>
      <c r="L948" s="32" t="str">
        <f aca="false">IF(B948="","",IFERROR(1/(1/SUMPRODUCT(MAX((Seguimientos!$B$5:$B$1004=B948)*Seguimientos!$A$5:$A$1004))),""))</f>
        <v/>
      </c>
      <c r="M948" s="33" t="str">
        <f aca="false">IF(B948="","",COUNTIF(Oportunidades!$B$5:$B$1004,B948))</f>
        <v/>
      </c>
      <c r="N948" s="34" t="str">
        <f aca="false">IF(B948="","",SUMIFS(Oportunidades!$E$5:$E$1004,Oportunidades!$B$5:$B$1004,B948,Oportunidades!$D$5:$D$1004,"5. Ganada"))</f>
        <v/>
      </c>
      <c r="O948" s="35"/>
    </row>
    <row r="949" customFormat="false" ht="15" hidden="false" customHeight="false" outlineLevel="0" collapsed="false">
      <c r="A949" s="29" t="str">
        <f aca="false">IF(B949="","","C-"&amp;TEXT(ROW()-4,"000"))</f>
        <v/>
      </c>
      <c r="B949" s="35"/>
      <c r="C949" s="35"/>
      <c r="D949" s="35"/>
      <c r="E949" s="35"/>
      <c r="F949" s="35"/>
      <c r="G949" s="35"/>
      <c r="H949" s="35"/>
      <c r="I949" s="35"/>
      <c r="J949" s="35"/>
      <c r="K949" s="36"/>
      <c r="L949" s="32" t="str">
        <f aca="false">IF(B949="","",IFERROR(1/(1/SUMPRODUCT(MAX((Seguimientos!$B$5:$B$1004=B949)*Seguimientos!$A$5:$A$1004))),""))</f>
        <v/>
      </c>
      <c r="M949" s="33" t="str">
        <f aca="false">IF(B949="","",COUNTIF(Oportunidades!$B$5:$B$1004,B949))</f>
        <v/>
      </c>
      <c r="N949" s="34" t="str">
        <f aca="false">IF(B949="","",SUMIFS(Oportunidades!$E$5:$E$1004,Oportunidades!$B$5:$B$1004,B949,Oportunidades!$D$5:$D$1004,"5. Ganada"))</f>
        <v/>
      </c>
      <c r="O949" s="35"/>
    </row>
    <row r="950" customFormat="false" ht="15" hidden="false" customHeight="false" outlineLevel="0" collapsed="false">
      <c r="A950" s="29" t="str">
        <f aca="false">IF(B950="","","C-"&amp;TEXT(ROW()-4,"000"))</f>
        <v/>
      </c>
      <c r="B950" s="35"/>
      <c r="C950" s="35"/>
      <c r="D950" s="35"/>
      <c r="E950" s="35"/>
      <c r="F950" s="35"/>
      <c r="G950" s="35"/>
      <c r="H950" s="35"/>
      <c r="I950" s="35"/>
      <c r="J950" s="35"/>
      <c r="K950" s="36"/>
      <c r="L950" s="32" t="str">
        <f aca="false">IF(B950="","",IFERROR(1/(1/SUMPRODUCT(MAX((Seguimientos!$B$5:$B$1004=B950)*Seguimientos!$A$5:$A$1004))),""))</f>
        <v/>
      </c>
      <c r="M950" s="33" t="str">
        <f aca="false">IF(B950="","",COUNTIF(Oportunidades!$B$5:$B$1004,B950))</f>
        <v/>
      </c>
      <c r="N950" s="34" t="str">
        <f aca="false">IF(B950="","",SUMIFS(Oportunidades!$E$5:$E$1004,Oportunidades!$B$5:$B$1004,B950,Oportunidades!$D$5:$D$1004,"5. Ganada"))</f>
        <v/>
      </c>
      <c r="O950" s="35"/>
    </row>
    <row r="951" customFormat="false" ht="15" hidden="false" customHeight="false" outlineLevel="0" collapsed="false">
      <c r="A951" s="29" t="str">
        <f aca="false">IF(B951="","","C-"&amp;TEXT(ROW()-4,"000"))</f>
        <v/>
      </c>
      <c r="B951" s="35"/>
      <c r="C951" s="35"/>
      <c r="D951" s="35"/>
      <c r="E951" s="35"/>
      <c r="F951" s="35"/>
      <c r="G951" s="35"/>
      <c r="H951" s="35"/>
      <c r="I951" s="35"/>
      <c r="J951" s="35"/>
      <c r="K951" s="36"/>
      <c r="L951" s="32" t="str">
        <f aca="false">IF(B951="","",IFERROR(1/(1/SUMPRODUCT(MAX((Seguimientos!$B$5:$B$1004=B951)*Seguimientos!$A$5:$A$1004))),""))</f>
        <v/>
      </c>
      <c r="M951" s="33" t="str">
        <f aca="false">IF(B951="","",COUNTIF(Oportunidades!$B$5:$B$1004,B951))</f>
        <v/>
      </c>
      <c r="N951" s="34" t="str">
        <f aca="false">IF(B951="","",SUMIFS(Oportunidades!$E$5:$E$1004,Oportunidades!$B$5:$B$1004,B951,Oportunidades!$D$5:$D$1004,"5. Ganada"))</f>
        <v/>
      </c>
      <c r="O951" s="35"/>
    </row>
    <row r="952" customFormat="false" ht="15" hidden="false" customHeight="false" outlineLevel="0" collapsed="false">
      <c r="A952" s="29" t="str">
        <f aca="false">IF(B952="","","C-"&amp;TEXT(ROW()-4,"000"))</f>
        <v/>
      </c>
      <c r="B952" s="35"/>
      <c r="C952" s="35"/>
      <c r="D952" s="35"/>
      <c r="E952" s="35"/>
      <c r="F952" s="35"/>
      <c r="G952" s="35"/>
      <c r="H952" s="35"/>
      <c r="I952" s="35"/>
      <c r="J952" s="35"/>
      <c r="K952" s="36"/>
      <c r="L952" s="32" t="str">
        <f aca="false">IF(B952="","",IFERROR(1/(1/SUMPRODUCT(MAX((Seguimientos!$B$5:$B$1004=B952)*Seguimientos!$A$5:$A$1004))),""))</f>
        <v/>
      </c>
      <c r="M952" s="33" t="str">
        <f aca="false">IF(B952="","",COUNTIF(Oportunidades!$B$5:$B$1004,B952))</f>
        <v/>
      </c>
      <c r="N952" s="34" t="str">
        <f aca="false">IF(B952="","",SUMIFS(Oportunidades!$E$5:$E$1004,Oportunidades!$B$5:$B$1004,B952,Oportunidades!$D$5:$D$1004,"5. Ganada"))</f>
        <v/>
      </c>
      <c r="O952" s="35"/>
    </row>
    <row r="953" customFormat="false" ht="15" hidden="false" customHeight="false" outlineLevel="0" collapsed="false">
      <c r="A953" s="29" t="str">
        <f aca="false">IF(B953="","","C-"&amp;TEXT(ROW()-4,"000"))</f>
        <v/>
      </c>
      <c r="B953" s="35"/>
      <c r="C953" s="35"/>
      <c r="D953" s="35"/>
      <c r="E953" s="35"/>
      <c r="F953" s="35"/>
      <c r="G953" s="35"/>
      <c r="H953" s="35"/>
      <c r="I953" s="35"/>
      <c r="J953" s="35"/>
      <c r="K953" s="36"/>
      <c r="L953" s="32" t="str">
        <f aca="false">IF(B953="","",IFERROR(1/(1/SUMPRODUCT(MAX((Seguimientos!$B$5:$B$1004=B953)*Seguimientos!$A$5:$A$1004))),""))</f>
        <v/>
      </c>
      <c r="M953" s="33" t="str">
        <f aca="false">IF(B953="","",COUNTIF(Oportunidades!$B$5:$B$1004,B953))</f>
        <v/>
      </c>
      <c r="N953" s="34" t="str">
        <f aca="false">IF(B953="","",SUMIFS(Oportunidades!$E$5:$E$1004,Oportunidades!$B$5:$B$1004,B953,Oportunidades!$D$5:$D$1004,"5. Ganada"))</f>
        <v/>
      </c>
      <c r="O953" s="35"/>
    </row>
    <row r="954" customFormat="false" ht="15" hidden="false" customHeight="false" outlineLevel="0" collapsed="false">
      <c r="A954" s="29" t="str">
        <f aca="false">IF(B954="","","C-"&amp;TEXT(ROW()-4,"000"))</f>
        <v/>
      </c>
      <c r="B954" s="35"/>
      <c r="C954" s="35"/>
      <c r="D954" s="35"/>
      <c r="E954" s="35"/>
      <c r="F954" s="35"/>
      <c r="G954" s="35"/>
      <c r="H954" s="35"/>
      <c r="I954" s="35"/>
      <c r="J954" s="35"/>
      <c r="K954" s="36"/>
      <c r="L954" s="32" t="str">
        <f aca="false">IF(B954="","",IFERROR(1/(1/SUMPRODUCT(MAX((Seguimientos!$B$5:$B$1004=B954)*Seguimientos!$A$5:$A$1004))),""))</f>
        <v/>
      </c>
      <c r="M954" s="33" t="str">
        <f aca="false">IF(B954="","",COUNTIF(Oportunidades!$B$5:$B$1004,B954))</f>
        <v/>
      </c>
      <c r="N954" s="34" t="str">
        <f aca="false">IF(B954="","",SUMIFS(Oportunidades!$E$5:$E$1004,Oportunidades!$B$5:$B$1004,B954,Oportunidades!$D$5:$D$1004,"5. Ganada"))</f>
        <v/>
      </c>
      <c r="O954" s="35"/>
    </row>
    <row r="955" customFormat="false" ht="15" hidden="false" customHeight="false" outlineLevel="0" collapsed="false">
      <c r="A955" s="29" t="str">
        <f aca="false">IF(B955="","","C-"&amp;TEXT(ROW()-4,"000"))</f>
        <v/>
      </c>
      <c r="B955" s="35"/>
      <c r="C955" s="35"/>
      <c r="D955" s="35"/>
      <c r="E955" s="35"/>
      <c r="F955" s="35"/>
      <c r="G955" s="35"/>
      <c r="H955" s="35"/>
      <c r="I955" s="35"/>
      <c r="J955" s="35"/>
      <c r="K955" s="36"/>
      <c r="L955" s="32" t="str">
        <f aca="false">IF(B955="","",IFERROR(1/(1/SUMPRODUCT(MAX((Seguimientos!$B$5:$B$1004=B955)*Seguimientos!$A$5:$A$1004))),""))</f>
        <v/>
      </c>
      <c r="M955" s="33" t="str">
        <f aca="false">IF(B955="","",COUNTIF(Oportunidades!$B$5:$B$1004,B955))</f>
        <v/>
      </c>
      <c r="N955" s="34" t="str">
        <f aca="false">IF(B955="","",SUMIFS(Oportunidades!$E$5:$E$1004,Oportunidades!$B$5:$B$1004,B955,Oportunidades!$D$5:$D$1004,"5. Ganada"))</f>
        <v/>
      </c>
      <c r="O955" s="35"/>
    </row>
    <row r="956" customFormat="false" ht="15" hidden="false" customHeight="false" outlineLevel="0" collapsed="false">
      <c r="A956" s="29" t="str">
        <f aca="false">IF(B956="","","C-"&amp;TEXT(ROW()-4,"000"))</f>
        <v/>
      </c>
      <c r="B956" s="35"/>
      <c r="C956" s="35"/>
      <c r="D956" s="35"/>
      <c r="E956" s="35"/>
      <c r="F956" s="35"/>
      <c r="G956" s="35"/>
      <c r="H956" s="35"/>
      <c r="I956" s="35"/>
      <c r="J956" s="35"/>
      <c r="K956" s="36"/>
      <c r="L956" s="32" t="str">
        <f aca="false">IF(B956="","",IFERROR(1/(1/SUMPRODUCT(MAX((Seguimientos!$B$5:$B$1004=B956)*Seguimientos!$A$5:$A$1004))),""))</f>
        <v/>
      </c>
      <c r="M956" s="33" t="str">
        <f aca="false">IF(B956="","",COUNTIF(Oportunidades!$B$5:$B$1004,B956))</f>
        <v/>
      </c>
      <c r="N956" s="34" t="str">
        <f aca="false">IF(B956="","",SUMIFS(Oportunidades!$E$5:$E$1004,Oportunidades!$B$5:$B$1004,B956,Oportunidades!$D$5:$D$1004,"5. Ganada"))</f>
        <v/>
      </c>
      <c r="O956" s="35"/>
    </row>
    <row r="957" customFormat="false" ht="15" hidden="false" customHeight="false" outlineLevel="0" collapsed="false">
      <c r="A957" s="29" t="str">
        <f aca="false">IF(B957="","","C-"&amp;TEXT(ROW()-4,"000"))</f>
        <v/>
      </c>
      <c r="B957" s="35"/>
      <c r="C957" s="35"/>
      <c r="D957" s="35"/>
      <c r="E957" s="35"/>
      <c r="F957" s="35"/>
      <c r="G957" s="35"/>
      <c r="H957" s="35"/>
      <c r="I957" s="35"/>
      <c r="J957" s="35"/>
      <c r="K957" s="36"/>
      <c r="L957" s="32" t="str">
        <f aca="false">IF(B957="","",IFERROR(1/(1/SUMPRODUCT(MAX((Seguimientos!$B$5:$B$1004=B957)*Seguimientos!$A$5:$A$1004))),""))</f>
        <v/>
      </c>
      <c r="M957" s="33" t="str">
        <f aca="false">IF(B957="","",COUNTIF(Oportunidades!$B$5:$B$1004,B957))</f>
        <v/>
      </c>
      <c r="N957" s="34" t="str">
        <f aca="false">IF(B957="","",SUMIFS(Oportunidades!$E$5:$E$1004,Oportunidades!$B$5:$B$1004,B957,Oportunidades!$D$5:$D$1004,"5. Ganada"))</f>
        <v/>
      </c>
      <c r="O957" s="35"/>
    </row>
    <row r="958" customFormat="false" ht="15" hidden="false" customHeight="false" outlineLevel="0" collapsed="false">
      <c r="A958" s="29" t="str">
        <f aca="false">IF(B958="","","C-"&amp;TEXT(ROW()-4,"000"))</f>
        <v/>
      </c>
      <c r="B958" s="35"/>
      <c r="C958" s="35"/>
      <c r="D958" s="35"/>
      <c r="E958" s="35"/>
      <c r="F958" s="35"/>
      <c r="G958" s="35"/>
      <c r="H958" s="35"/>
      <c r="I958" s="35"/>
      <c r="J958" s="35"/>
      <c r="K958" s="36"/>
      <c r="L958" s="32" t="str">
        <f aca="false">IF(B958="","",IFERROR(1/(1/SUMPRODUCT(MAX((Seguimientos!$B$5:$B$1004=B958)*Seguimientos!$A$5:$A$1004))),""))</f>
        <v/>
      </c>
      <c r="M958" s="33" t="str">
        <f aca="false">IF(B958="","",COUNTIF(Oportunidades!$B$5:$B$1004,B958))</f>
        <v/>
      </c>
      <c r="N958" s="34" t="str">
        <f aca="false">IF(B958="","",SUMIFS(Oportunidades!$E$5:$E$1004,Oportunidades!$B$5:$B$1004,B958,Oportunidades!$D$5:$D$1004,"5. Ganada"))</f>
        <v/>
      </c>
      <c r="O958" s="35"/>
    </row>
    <row r="959" customFormat="false" ht="15" hidden="false" customHeight="false" outlineLevel="0" collapsed="false">
      <c r="A959" s="29" t="str">
        <f aca="false">IF(B959="","","C-"&amp;TEXT(ROW()-4,"000"))</f>
        <v/>
      </c>
      <c r="B959" s="35"/>
      <c r="C959" s="35"/>
      <c r="D959" s="35"/>
      <c r="E959" s="35"/>
      <c r="F959" s="35"/>
      <c r="G959" s="35"/>
      <c r="H959" s="35"/>
      <c r="I959" s="35"/>
      <c r="J959" s="35"/>
      <c r="K959" s="36"/>
      <c r="L959" s="32" t="str">
        <f aca="false">IF(B959="","",IFERROR(1/(1/SUMPRODUCT(MAX((Seguimientos!$B$5:$B$1004=B959)*Seguimientos!$A$5:$A$1004))),""))</f>
        <v/>
      </c>
      <c r="M959" s="33" t="str">
        <f aca="false">IF(B959="","",COUNTIF(Oportunidades!$B$5:$B$1004,B959))</f>
        <v/>
      </c>
      <c r="N959" s="34" t="str">
        <f aca="false">IF(B959="","",SUMIFS(Oportunidades!$E$5:$E$1004,Oportunidades!$B$5:$B$1004,B959,Oportunidades!$D$5:$D$1004,"5. Ganada"))</f>
        <v/>
      </c>
      <c r="O959" s="35"/>
    </row>
    <row r="960" customFormat="false" ht="15" hidden="false" customHeight="false" outlineLevel="0" collapsed="false">
      <c r="A960" s="29" t="str">
        <f aca="false">IF(B960="","","C-"&amp;TEXT(ROW()-4,"000"))</f>
        <v/>
      </c>
      <c r="B960" s="35"/>
      <c r="C960" s="35"/>
      <c r="D960" s="35"/>
      <c r="E960" s="35"/>
      <c r="F960" s="35"/>
      <c r="G960" s="35"/>
      <c r="H960" s="35"/>
      <c r="I960" s="35"/>
      <c r="J960" s="35"/>
      <c r="K960" s="36"/>
      <c r="L960" s="32" t="str">
        <f aca="false">IF(B960="","",IFERROR(1/(1/SUMPRODUCT(MAX((Seguimientos!$B$5:$B$1004=B960)*Seguimientos!$A$5:$A$1004))),""))</f>
        <v/>
      </c>
      <c r="M960" s="33" t="str">
        <f aca="false">IF(B960="","",COUNTIF(Oportunidades!$B$5:$B$1004,B960))</f>
        <v/>
      </c>
      <c r="N960" s="34" t="str">
        <f aca="false">IF(B960="","",SUMIFS(Oportunidades!$E$5:$E$1004,Oportunidades!$B$5:$B$1004,B960,Oportunidades!$D$5:$D$1004,"5. Ganada"))</f>
        <v/>
      </c>
      <c r="O960" s="35"/>
    </row>
    <row r="961" customFormat="false" ht="15" hidden="false" customHeight="false" outlineLevel="0" collapsed="false">
      <c r="A961" s="29" t="str">
        <f aca="false">IF(B961="","","C-"&amp;TEXT(ROW()-4,"000"))</f>
        <v/>
      </c>
      <c r="B961" s="35"/>
      <c r="C961" s="35"/>
      <c r="D961" s="35"/>
      <c r="E961" s="35"/>
      <c r="F961" s="35"/>
      <c r="G961" s="35"/>
      <c r="H961" s="35"/>
      <c r="I961" s="35"/>
      <c r="J961" s="35"/>
      <c r="K961" s="36"/>
      <c r="L961" s="32" t="str">
        <f aca="false">IF(B961="","",IFERROR(1/(1/SUMPRODUCT(MAX((Seguimientos!$B$5:$B$1004=B961)*Seguimientos!$A$5:$A$1004))),""))</f>
        <v/>
      </c>
      <c r="M961" s="33" t="str">
        <f aca="false">IF(B961="","",COUNTIF(Oportunidades!$B$5:$B$1004,B961))</f>
        <v/>
      </c>
      <c r="N961" s="34" t="str">
        <f aca="false">IF(B961="","",SUMIFS(Oportunidades!$E$5:$E$1004,Oportunidades!$B$5:$B$1004,B961,Oportunidades!$D$5:$D$1004,"5. Ganada"))</f>
        <v/>
      </c>
      <c r="O961" s="35"/>
    </row>
    <row r="962" customFormat="false" ht="15" hidden="false" customHeight="false" outlineLevel="0" collapsed="false">
      <c r="A962" s="29" t="str">
        <f aca="false">IF(B962="","","C-"&amp;TEXT(ROW()-4,"000"))</f>
        <v/>
      </c>
      <c r="B962" s="35"/>
      <c r="C962" s="35"/>
      <c r="D962" s="35"/>
      <c r="E962" s="35"/>
      <c r="F962" s="35"/>
      <c r="G962" s="35"/>
      <c r="H962" s="35"/>
      <c r="I962" s="35"/>
      <c r="J962" s="35"/>
      <c r="K962" s="36"/>
      <c r="L962" s="32" t="str">
        <f aca="false">IF(B962="","",IFERROR(1/(1/SUMPRODUCT(MAX((Seguimientos!$B$5:$B$1004=B962)*Seguimientos!$A$5:$A$1004))),""))</f>
        <v/>
      </c>
      <c r="M962" s="33" t="str">
        <f aca="false">IF(B962="","",COUNTIF(Oportunidades!$B$5:$B$1004,B962))</f>
        <v/>
      </c>
      <c r="N962" s="34" t="str">
        <f aca="false">IF(B962="","",SUMIFS(Oportunidades!$E$5:$E$1004,Oportunidades!$B$5:$B$1004,B962,Oportunidades!$D$5:$D$1004,"5. Ganada"))</f>
        <v/>
      </c>
      <c r="O962" s="35"/>
    </row>
    <row r="963" customFormat="false" ht="15" hidden="false" customHeight="false" outlineLevel="0" collapsed="false">
      <c r="A963" s="29" t="str">
        <f aca="false">IF(B963="","","C-"&amp;TEXT(ROW()-4,"000"))</f>
        <v/>
      </c>
      <c r="B963" s="35"/>
      <c r="C963" s="35"/>
      <c r="D963" s="35"/>
      <c r="E963" s="35"/>
      <c r="F963" s="35"/>
      <c r="G963" s="35"/>
      <c r="H963" s="35"/>
      <c r="I963" s="35"/>
      <c r="J963" s="35"/>
      <c r="K963" s="36"/>
      <c r="L963" s="32" t="str">
        <f aca="false">IF(B963="","",IFERROR(1/(1/SUMPRODUCT(MAX((Seguimientos!$B$5:$B$1004=B963)*Seguimientos!$A$5:$A$1004))),""))</f>
        <v/>
      </c>
      <c r="M963" s="33" t="str">
        <f aca="false">IF(B963="","",COUNTIF(Oportunidades!$B$5:$B$1004,B963))</f>
        <v/>
      </c>
      <c r="N963" s="34" t="str">
        <f aca="false">IF(B963="","",SUMIFS(Oportunidades!$E$5:$E$1004,Oportunidades!$B$5:$B$1004,B963,Oportunidades!$D$5:$D$1004,"5. Ganada"))</f>
        <v/>
      </c>
      <c r="O963" s="35"/>
    </row>
    <row r="964" customFormat="false" ht="15" hidden="false" customHeight="false" outlineLevel="0" collapsed="false">
      <c r="A964" s="29" t="str">
        <f aca="false">IF(B964="","","C-"&amp;TEXT(ROW()-4,"000"))</f>
        <v/>
      </c>
      <c r="B964" s="35"/>
      <c r="C964" s="35"/>
      <c r="D964" s="35"/>
      <c r="E964" s="35"/>
      <c r="F964" s="35"/>
      <c r="G964" s="35"/>
      <c r="H964" s="35"/>
      <c r="I964" s="35"/>
      <c r="J964" s="35"/>
      <c r="K964" s="36"/>
      <c r="L964" s="32" t="str">
        <f aca="false">IF(B964="","",IFERROR(1/(1/SUMPRODUCT(MAX((Seguimientos!$B$5:$B$1004=B964)*Seguimientos!$A$5:$A$1004))),""))</f>
        <v/>
      </c>
      <c r="M964" s="33" t="str">
        <f aca="false">IF(B964="","",COUNTIF(Oportunidades!$B$5:$B$1004,B964))</f>
        <v/>
      </c>
      <c r="N964" s="34" t="str">
        <f aca="false">IF(B964="","",SUMIFS(Oportunidades!$E$5:$E$1004,Oportunidades!$B$5:$B$1004,B964,Oportunidades!$D$5:$D$1004,"5. Ganada"))</f>
        <v/>
      </c>
      <c r="O964" s="35"/>
    </row>
    <row r="965" customFormat="false" ht="15" hidden="false" customHeight="false" outlineLevel="0" collapsed="false">
      <c r="A965" s="29" t="str">
        <f aca="false">IF(B965="","","C-"&amp;TEXT(ROW()-4,"000"))</f>
        <v/>
      </c>
      <c r="B965" s="35"/>
      <c r="C965" s="35"/>
      <c r="D965" s="35"/>
      <c r="E965" s="35"/>
      <c r="F965" s="35"/>
      <c r="G965" s="35"/>
      <c r="H965" s="35"/>
      <c r="I965" s="35"/>
      <c r="J965" s="35"/>
      <c r="K965" s="36"/>
      <c r="L965" s="32" t="str">
        <f aca="false">IF(B965="","",IFERROR(1/(1/SUMPRODUCT(MAX((Seguimientos!$B$5:$B$1004=B965)*Seguimientos!$A$5:$A$1004))),""))</f>
        <v/>
      </c>
      <c r="M965" s="33" t="str">
        <f aca="false">IF(B965="","",COUNTIF(Oportunidades!$B$5:$B$1004,B965))</f>
        <v/>
      </c>
      <c r="N965" s="34" t="str">
        <f aca="false">IF(B965="","",SUMIFS(Oportunidades!$E$5:$E$1004,Oportunidades!$B$5:$B$1004,B965,Oportunidades!$D$5:$D$1004,"5. Ganada"))</f>
        <v/>
      </c>
      <c r="O965" s="35"/>
    </row>
    <row r="966" customFormat="false" ht="15" hidden="false" customHeight="false" outlineLevel="0" collapsed="false">
      <c r="A966" s="29" t="str">
        <f aca="false">IF(B966="","","C-"&amp;TEXT(ROW()-4,"000"))</f>
        <v/>
      </c>
      <c r="B966" s="35"/>
      <c r="C966" s="35"/>
      <c r="D966" s="35"/>
      <c r="E966" s="35"/>
      <c r="F966" s="35"/>
      <c r="G966" s="35"/>
      <c r="H966" s="35"/>
      <c r="I966" s="35"/>
      <c r="J966" s="35"/>
      <c r="K966" s="36"/>
      <c r="L966" s="32" t="str">
        <f aca="false">IF(B966="","",IFERROR(1/(1/SUMPRODUCT(MAX((Seguimientos!$B$5:$B$1004=B966)*Seguimientos!$A$5:$A$1004))),""))</f>
        <v/>
      </c>
      <c r="M966" s="33" t="str">
        <f aca="false">IF(B966="","",COUNTIF(Oportunidades!$B$5:$B$1004,B966))</f>
        <v/>
      </c>
      <c r="N966" s="34" t="str">
        <f aca="false">IF(B966="","",SUMIFS(Oportunidades!$E$5:$E$1004,Oportunidades!$B$5:$B$1004,B966,Oportunidades!$D$5:$D$1004,"5. Ganada"))</f>
        <v/>
      </c>
      <c r="O966" s="35"/>
    </row>
    <row r="967" customFormat="false" ht="15" hidden="false" customHeight="false" outlineLevel="0" collapsed="false">
      <c r="A967" s="29" t="str">
        <f aca="false">IF(B967="","","C-"&amp;TEXT(ROW()-4,"000"))</f>
        <v/>
      </c>
      <c r="B967" s="35"/>
      <c r="C967" s="35"/>
      <c r="D967" s="35"/>
      <c r="E967" s="35"/>
      <c r="F967" s="35"/>
      <c r="G967" s="35"/>
      <c r="H967" s="35"/>
      <c r="I967" s="35"/>
      <c r="J967" s="35"/>
      <c r="K967" s="36"/>
      <c r="L967" s="32" t="str">
        <f aca="false">IF(B967="","",IFERROR(1/(1/SUMPRODUCT(MAX((Seguimientos!$B$5:$B$1004=B967)*Seguimientos!$A$5:$A$1004))),""))</f>
        <v/>
      </c>
      <c r="M967" s="33" t="str">
        <f aca="false">IF(B967="","",COUNTIF(Oportunidades!$B$5:$B$1004,B967))</f>
        <v/>
      </c>
      <c r="N967" s="34" t="str">
        <f aca="false">IF(B967="","",SUMIFS(Oportunidades!$E$5:$E$1004,Oportunidades!$B$5:$B$1004,B967,Oportunidades!$D$5:$D$1004,"5. Ganada"))</f>
        <v/>
      </c>
      <c r="O967" s="35"/>
    </row>
    <row r="968" customFormat="false" ht="15" hidden="false" customHeight="false" outlineLevel="0" collapsed="false">
      <c r="A968" s="29" t="str">
        <f aca="false">IF(B968="","","C-"&amp;TEXT(ROW()-4,"000"))</f>
        <v/>
      </c>
      <c r="B968" s="35"/>
      <c r="C968" s="35"/>
      <c r="D968" s="35"/>
      <c r="E968" s="35"/>
      <c r="F968" s="35"/>
      <c r="G968" s="35"/>
      <c r="H968" s="35"/>
      <c r="I968" s="35"/>
      <c r="J968" s="35"/>
      <c r="K968" s="36"/>
      <c r="L968" s="32" t="str">
        <f aca="false">IF(B968="","",IFERROR(1/(1/SUMPRODUCT(MAX((Seguimientos!$B$5:$B$1004=B968)*Seguimientos!$A$5:$A$1004))),""))</f>
        <v/>
      </c>
      <c r="M968" s="33" t="str">
        <f aca="false">IF(B968="","",COUNTIF(Oportunidades!$B$5:$B$1004,B968))</f>
        <v/>
      </c>
      <c r="N968" s="34" t="str">
        <f aca="false">IF(B968="","",SUMIFS(Oportunidades!$E$5:$E$1004,Oportunidades!$B$5:$B$1004,B968,Oportunidades!$D$5:$D$1004,"5. Ganada"))</f>
        <v/>
      </c>
      <c r="O968" s="35"/>
    </row>
    <row r="969" customFormat="false" ht="15" hidden="false" customHeight="false" outlineLevel="0" collapsed="false">
      <c r="A969" s="29" t="str">
        <f aca="false">IF(B969="","","C-"&amp;TEXT(ROW()-4,"000"))</f>
        <v/>
      </c>
      <c r="B969" s="35"/>
      <c r="C969" s="35"/>
      <c r="D969" s="35"/>
      <c r="E969" s="35"/>
      <c r="F969" s="35"/>
      <c r="G969" s="35"/>
      <c r="H969" s="35"/>
      <c r="I969" s="35"/>
      <c r="J969" s="35"/>
      <c r="K969" s="36"/>
      <c r="L969" s="32" t="str">
        <f aca="false">IF(B969="","",IFERROR(1/(1/SUMPRODUCT(MAX((Seguimientos!$B$5:$B$1004=B969)*Seguimientos!$A$5:$A$1004))),""))</f>
        <v/>
      </c>
      <c r="M969" s="33" t="str">
        <f aca="false">IF(B969="","",COUNTIF(Oportunidades!$B$5:$B$1004,B969))</f>
        <v/>
      </c>
      <c r="N969" s="34" t="str">
        <f aca="false">IF(B969="","",SUMIFS(Oportunidades!$E$5:$E$1004,Oportunidades!$B$5:$B$1004,B969,Oportunidades!$D$5:$D$1004,"5. Ganada"))</f>
        <v/>
      </c>
      <c r="O969" s="35"/>
    </row>
    <row r="970" customFormat="false" ht="15" hidden="false" customHeight="false" outlineLevel="0" collapsed="false">
      <c r="A970" s="29" t="str">
        <f aca="false">IF(B970="","","C-"&amp;TEXT(ROW()-4,"000"))</f>
        <v/>
      </c>
      <c r="B970" s="35"/>
      <c r="C970" s="35"/>
      <c r="D970" s="35"/>
      <c r="E970" s="35"/>
      <c r="F970" s="35"/>
      <c r="G970" s="35"/>
      <c r="H970" s="35"/>
      <c r="I970" s="35"/>
      <c r="J970" s="35"/>
      <c r="K970" s="36"/>
      <c r="L970" s="32" t="str">
        <f aca="false">IF(B970="","",IFERROR(1/(1/SUMPRODUCT(MAX((Seguimientos!$B$5:$B$1004=B970)*Seguimientos!$A$5:$A$1004))),""))</f>
        <v/>
      </c>
      <c r="M970" s="33" t="str">
        <f aca="false">IF(B970="","",COUNTIF(Oportunidades!$B$5:$B$1004,B970))</f>
        <v/>
      </c>
      <c r="N970" s="34" t="str">
        <f aca="false">IF(B970="","",SUMIFS(Oportunidades!$E$5:$E$1004,Oportunidades!$B$5:$B$1004,B970,Oportunidades!$D$5:$D$1004,"5. Ganada"))</f>
        <v/>
      </c>
      <c r="O970" s="35"/>
    </row>
    <row r="971" customFormat="false" ht="15" hidden="false" customHeight="false" outlineLevel="0" collapsed="false">
      <c r="A971" s="29" t="str">
        <f aca="false">IF(B971="","","C-"&amp;TEXT(ROW()-4,"000"))</f>
        <v/>
      </c>
      <c r="B971" s="35"/>
      <c r="C971" s="35"/>
      <c r="D971" s="35"/>
      <c r="E971" s="35"/>
      <c r="F971" s="35"/>
      <c r="G971" s="35"/>
      <c r="H971" s="35"/>
      <c r="I971" s="35"/>
      <c r="J971" s="35"/>
      <c r="K971" s="36"/>
      <c r="L971" s="32" t="str">
        <f aca="false">IF(B971="","",IFERROR(1/(1/SUMPRODUCT(MAX((Seguimientos!$B$5:$B$1004=B971)*Seguimientos!$A$5:$A$1004))),""))</f>
        <v/>
      </c>
      <c r="M971" s="33" t="str">
        <f aca="false">IF(B971="","",COUNTIF(Oportunidades!$B$5:$B$1004,B971))</f>
        <v/>
      </c>
      <c r="N971" s="34" t="str">
        <f aca="false">IF(B971="","",SUMIFS(Oportunidades!$E$5:$E$1004,Oportunidades!$B$5:$B$1004,B971,Oportunidades!$D$5:$D$1004,"5. Ganada"))</f>
        <v/>
      </c>
      <c r="O971" s="35"/>
    </row>
    <row r="972" customFormat="false" ht="15" hidden="false" customHeight="false" outlineLevel="0" collapsed="false">
      <c r="A972" s="29" t="str">
        <f aca="false">IF(B972="","","C-"&amp;TEXT(ROW()-4,"000"))</f>
        <v/>
      </c>
      <c r="B972" s="35"/>
      <c r="C972" s="35"/>
      <c r="D972" s="35"/>
      <c r="E972" s="35"/>
      <c r="F972" s="35"/>
      <c r="G972" s="35"/>
      <c r="H972" s="35"/>
      <c r="I972" s="35"/>
      <c r="J972" s="35"/>
      <c r="K972" s="36"/>
      <c r="L972" s="32" t="str">
        <f aca="false">IF(B972="","",IFERROR(1/(1/SUMPRODUCT(MAX((Seguimientos!$B$5:$B$1004=B972)*Seguimientos!$A$5:$A$1004))),""))</f>
        <v/>
      </c>
      <c r="M972" s="33" t="str">
        <f aca="false">IF(B972="","",COUNTIF(Oportunidades!$B$5:$B$1004,B972))</f>
        <v/>
      </c>
      <c r="N972" s="34" t="str">
        <f aca="false">IF(B972="","",SUMIFS(Oportunidades!$E$5:$E$1004,Oportunidades!$B$5:$B$1004,B972,Oportunidades!$D$5:$D$1004,"5. Ganada"))</f>
        <v/>
      </c>
      <c r="O972" s="35"/>
    </row>
    <row r="973" customFormat="false" ht="15" hidden="false" customHeight="false" outlineLevel="0" collapsed="false">
      <c r="A973" s="29" t="str">
        <f aca="false">IF(B973="","","C-"&amp;TEXT(ROW()-4,"000"))</f>
        <v/>
      </c>
      <c r="B973" s="35"/>
      <c r="C973" s="35"/>
      <c r="D973" s="35"/>
      <c r="E973" s="35"/>
      <c r="F973" s="35"/>
      <c r="G973" s="35"/>
      <c r="H973" s="35"/>
      <c r="I973" s="35"/>
      <c r="J973" s="35"/>
      <c r="K973" s="36"/>
      <c r="L973" s="32" t="str">
        <f aca="false">IF(B973="","",IFERROR(1/(1/SUMPRODUCT(MAX((Seguimientos!$B$5:$B$1004=B973)*Seguimientos!$A$5:$A$1004))),""))</f>
        <v/>
      </c>
      <c r="M973" s="33" t="str">
        <f aca="false">IF(B973="","",COUNTIF(Oportunidades!$B$5:$B$1004,B973))</f>
        <v/>
      </c>
      <c r="N973" s="34" t="str">
        <f aca="false">IF(B973="","",SUMIFS(Oportunidades!$E$5:$E$1004,Oportunidades!$B$5:$B$1004,B973,Oportunidades!$D$5:$D$1004,"5. Ganada"))</f>
        <v/>
      </c>
      <c r="O973" s="35"/>
    </row>
    <row r="974" customFormat="false" ht="15" hidden="false" customHeight="false" outlineLevel="0" collapsed="false">
      <c r="A974" s="29" t="str">
        <f aca="false">IF(B974="","","C-"&amp;TEXT(ROW()-4,"000"))</f>
        <v/>
      </c>
      <c r="B974" s="35"/>
      <c r="C974" s="35"/>
      <c r="D974" s="35"/>
      <c r="E974" s="35"/>
      <c r="F974" s="35"/>
      <c r="G974" s="35"/>
      <c r="H974" s="35"/>
      <c r="I974" s="35"/>
      <c r="J974" s="35"/>
      <c r="K974" s="36"/>
      <c r="L974" s="32" t="str">
        <f aca="false">IF(B974="","",IFERROR(1/(1/SUMPRODUCT(MAX((Seguimientos!$B$5:$B$1004=B974)*Seguimientos!$A$5:$A$1004))),""))</f>
        <v/>
      </c>
      <c r="M974" s="33" t="str">
        <f aca="false">IF(B974="","",COUNTIF(Oportunidades!$B$5:$B$1004,B974))</f>
        <v/>
      </c>
      <c r="N974" s="34" t="str">
        <f aca="false">IF(B974="","",SUMIFS(Oportunidades!$E$5:$E$1004,Oportunidades!$B$5:$B$1004,B974,Oportunidades!$D$5:$D$1004,"5. Ganada"))</f>
        <v/>
      </c>
      <c r="O974" s="35"/>
    </row>
    <row r="975" customFormat="false" ht="15" hidden="false" customHeight="false" outlineLevel="0" collapsed="false">
      <c r="A975" s="29" t="str">
        <f aca="false">IF(B975="","","C-"&amp;TEXT(ROW()-4,"000"))</f>
        <v/>
      </c>
      <c r="B975" s="35"/>
      <c r="C975" s="35"/>
      <c r="D975" s="35"/>
      <c r="E975" s="35"/>
      <c r="F975" s="35"/>
      <c r="G975" s="35"/>
      <c r="H975" s="35"/>
      <c r="I975" s="35"/>
      <c r="J975" s="35"/>
      <c r="K975" s="36"/>
      <c r="L975" s="32" t="str">
        <f aca="false">IF(B975="","",IFERROR(1/(1/SUMPRODUCT(MAX((Seguimientos!$B$5:$B$1004=B975)*Seguimientos!$A$5:$A$1004))),""))</f>
        <v/>
      </c>
      <c r="M975" s="33" t="str">
        <f aca="false">IF(B975="","",COUNTIF(Oportunidades!$B$5:$B$1004,B975))</f>
        <v/>
      </c>
      <c r="N975" s="34" t="str">
        <f aca="false">IF(B975="","",SUMIFS(Oportunidades!$E$5:$E$1004,Oportunidades!$B$5:$B$1004,B975,Oportunidades!$D$5:$D$1004,"5. Ganada"))</f>
        <v/>
      </c>
      <c r="O975" s="35"/>
    </row>
    <row r="976" customFormat="false" ht="15" hidden="false" customHeight="false" outlineLevel="0" collapsed="false">
      <c r="A976" s="29" t="str">
        <f aca="false">IF(B976="","","C-"&amp;TEXT(ROW()-4,"000"))</f>
        <v/>
      </c>
      <c r="B976" s="35"/>
      <c r="C976" s="35"/>
      <c r="D976" s="35"/>
      <c r="E976" s="35"/>
      <c r="F976" s="35"/>
      <c r="G976" s="35"/>
      <c r="H976" s="35"/>
      <c r="I976" s="35"/>
      <c r="J976" s="35"/>
      <c r="K976" s="36"/>
      <c r="L976" s="32" t="str">
        <f aca="false">IF(B976="","",IFERROR(1/(1/SUMPRODUCT(MAX((Seguimientos!$B$5:$B$1004=B976)*Seguimientos!$A$5:$A$1004))),""))</f>
        <v/>
      </c>
      <c r="M976" s="33" t="str">
        <f aca="false">IF(B976="","",COUNTIF(Oportunidades!$B$5:$B$1004,B976))</f>
        <v/>
      </c>
      <c r="N976" s="34" t="str">
        <f aca="false">IF(B976="","",SUMIFS(Oportunidades!$E$5:$E$1004,Oportunidades!$B$5:$B$1004,B976,Oportunidades!$D$5:$D$1004,"5. Ganada"))</f>
        <v/>
      </c>
      <c r="O976" s="35"/>
    </row>
    <row r="977" customFormat="false" ht="15" hidden="false" customHeight="false" outlineLevel="0" collapsed="false">
      <c r="A977" s="29" t="str">
        <f aca="false">IF(B977="","","C-"&amp;TEXT(ROW()-4,"000"))</f>
        <v/>
      </c>
      <c r="B977" s="35"/>
      <c r="C977" s="35"/>
      <c r="D977" s="35"/>
      <c r="E977" s="35"/>
      <c r="F977" s="35"/>
      <c r="G977" s="35"/>
      <c r="H977" s="35"/>
      <c r="I977" s="35"/>
      <c r="J977" s="35"/>
      <c r="K977" s="36"/>
      <c r="L977" s="32" t="str">
        <f aca="false">IF(B977="","",IFERROR(1/(1/SUMPRODUCT(MAX((Seguimientos!$B$5:$B$1004=B977)*Seguimientos!$A$5:$A$1004))),""))</f>
        <v/>
      </c>
      <c r="M977" s="33" t="str">
        <f aca="false">IF(B977="","",COUNTIF(Oportunidades!$B$5:$B$1004,B977))</f>
        <v/>
      </c>
      <c r="N977" s="34" t="str">
        <f aca="false">IF(B977="","",SUMIFS(Oportunidades!$E$5:$E$1004,Oportunidades!$B$5:$B$1004,B977,Oportunidades!$D$5:$D$1004,"5. Ganada"))</f>
        <v/>
      </c>
      <c r="O977" s="35"/>
    </row>
    <row r="978" customFormat="false" ht="15" hidden="false" customHeight="false" outlineLevel="0" collapsed="false">
      <c r="A978" s="29" t="str">
        <f aca="false">IF(B978="","","C-"&amp;TEXT(ROW()-4,"000"))</f>
        <v/>
      </c>
      <c r="B978" s="35"/>
      <c r="C978" s="35"/>
      <c r="D978" s="35"/>
      <c r="E978" s="35"/>
      <c r="F978" s="35"/>
      <c r="G978" s="35"/>
      <c r="H978" s="35"/>
      <c r="I978" s="35"/>
      <c r="J978" s="35"/>
      <c r="K978" s="36"/>
      <c r="L978" s="32" t="str">
        <f aca="false">IF(B978="","",IFERROR(1/(1/SUMPRODUCT(MAX((Seguimientos!$B$5:$B$1004=B978)*Seguimientos!$A$5:$A$1004))),""))</f>
        <v/>
      </c>
      <c r="M978" s="33" t="str">
        <f aca="false">IF(B978="","",COUNTIF(Oportunidades!$B$5:$B$1004,B978))</f>
        <v/>
      </c>
      <c r="N978" s="34" t="str">
        <f aca="false">IF(B978="","",SUMIFS(Oportunidades!$E$5:$E$1004,Oportunidades!$B$5:$B$1004,B978,Oportunidades!$D$5:$D$1004,"5. Ganada"))</f>
        <v/>
      </c>
      <c r="O978" s="35"/>
    </row>
    <row r="979" customFormat="false" ht="15" hidden="false" customHeight="false" outlineLevel="0" collapsed="false">
      <c r="A979" s="29" t="str">
        <f aca="false">IF(B979="","","C-"&amp;TEXT(ROW()-4,"000"))</f>
        <v/>
      </c>
      <c r="B979" s="35"/>
      <c r="C979" s="35"/>
      <c r="D979" s="35"/>
      <c r="E979" s="35"/>
      <c r="F979" s="35"/>
      <c r="G979" s="35"/>
      <c r="H979" s="35"/>
      <c r="I979" s="35"/>
      <c r="J979" s="35"/>
      <c r="K979" s="36"/>
      <c r="L979" s="32" t="str">
        <f aca="false">IF(B979="","",IFERROR(1/(1/SUMPRODUCT(MAX((Seguimientos!$B$5:$B$1004=B979)*Seguimientos!$A$5:$A$1004))),""))</f>
        <v/>
      </c>
      <c r="M979" s="33" t="str">
        <f aca="false">IF(B979="","",COUNTIF(Oportunidades!$B$5:$B$1004,B979))</f>
        <v/>
      </c>
      <c r="N979" s="34" t="str">
        <f aca="false">IF(B979="","",SUMIFS(Oportunidades!$E$5:$E$1004,Oportunidades!$B$5:$B$1004,B979,Oportunidades!$D$5:$D$1004,"5. Ganada"))</f>
        <v/>
      </c>
      <c r="O979" s="35"/>
    </row>
    <row r="980" customFormat="false" ht="15" hidden="false" customHeight="false" outlineLevel="0" collapsed="false">
      <c r="A980" s="29" t="str">
        <f aca="false">IF(B980="","","C-"&amp;TEXT(ROW()-4,"000"))</f>
        <v/>
      </c>
      <c r="B980" s="35"/>
      <c r="C980" s="35"/>
      <c r="D980" s="35"/>
      <c r="E980" s="35"/>
      <c r="F980" s="35"/>
      <c r="G980" s="35"/>
      <c r="H980" s="35"/>
      <c r="I980" s="35"/>
      <c r="J980" s="35"/>
      <c r="K980" s="36"/>
      <c r="L980" s="32" t="str">
        <f aca="false">IF(B980="","",IFERROR(1/(1/SUMPRODUCT(MAX((Seguimientos!$B$5:$B$1004=B980)*Seguimientos!$A$5:$A$1004))),""))</f>
        <v/>
      </c>
      <c r="M980" s="33" t="str">
        <f aca="false">IF(B980="","",COUNTIF(Oportunidades!$B$5:$B$1004,B980))</f>
        <v/>
      </c>
      <c r="N980" s="34" t="str">
        <f aca="false">IF(B980="","",SUMIFS(Oportunidades!$E$5:$E$1004,Oportunidades!$B$5:$B$1004,B980,Oportunidades!$D$5:$D$1004,"5. Ganada"))</f>
        <v/>
      </c>
      <c r="O980" s="35"/>
    </row>
    <row r="981" customFormat="false" ht="15" hidden="false" customHeight="false" outlineLevel="0" collapsed="false">
      <c r="A981" s="29" t="str">
        <f aca="false">IF(B981="","","C-"&amp;TEXT(ROW()-4,"000"))</f>
        <v/>
      </c>
      <c r="B981" s="35"/>
      <c r="C981" s="35"/>
      <c r="D981" s="35"/>
      <c r="E981" s="35"/>
      <c r="F981" s="35"/>
      <c r="G981" s="35"/>
      <c r="H981" s="35"/>
      <c r="I981" s="35"/>
      <c r="J981" s="35"/>
      <c r="K981" s="36"/>
      <c r="L981" s="32" t="str">
        <f aca="false">IF(B981="","",IFERROR(1/(1/SUMPRODUCT(MAX((Seguimientos!$B$5:$B$1004=B981)*Seguimientos!$A$5:$A$1004))),""))</f>
        <v/>
      </c>
      <c r="M981" s="33" t="str">
        <f aca="false">IF(B981="","",COUNTIF(Oportunidades!$B$5:$B$1004,B981))</f>
        <v/>
      </c>
      <c r="N981" s="34" t="str">
        <f aca="false">IF(B981="","",SUMIFS(Oportunidades!$E$5:$E$1004,Oportunidades!$B$5:$B$1004,B981,Oportunidades!$D$5:$D$1004,"5. Ganada"))</f>
        <v/>
      </c>
      <c r="O981" s="35"/>
    </row>
    <row r="982" customFormat="false" ht="15" hidden="false" customHeight="false" outlineLevel="0" collapsed="false">
      <c r="A982" s="29" t="str">
        <f aca="false">IF(B982="","","C-"&amp;TEXT(ROW()-4,"000"))</f>
        <v/>
      </c>
      <c r="B982" s="35"/>
      <c r="C982" s="35"/>
      <c r="D982" s="35"/>
      <c r="E982" s="35"/>
      <c r="F982" s="35"/>
      <c r="G982" s="35"/>
      <c r="H982" s="35"/>
      <c r="I982" s="35"/>
      <c r="J982" s="35"/>
      <c r="K982" s="36"/>
      <c r="L982" s="32" t="str">
        <f aca="false">IF(B982="","",IFERROR(1/(1/SUMPRODUCT(MAX((Seguimientos!$B$5:$B$1004=B982)*Seguimientos!$A$5:$A$1004))),""))</f>
        <v/>
      </c>
      <c r="M982" s="33" t="str">
        <f aca="false">IF(B982="","",COUNTIF(Oportunidades!$B$5:$B$1004,B982))</f>
        <v/>
      </c>
      <c r="N982" s="34" t="str">
        <f aca="false">IF(B982="","",SUMIFS(Oportunidades!$E$5:$E$1004,Oportunidades!$B$5:$B$1004,B982,Oportunidades!$D$5:$D$1004,"5. Ganada"))</f>
        <v/>
      </c>
      <c r="O982" s="35"/>
    </row>
    <row r="983" customFormat="false" ht="15" hidden="false" customHeight="false" outlineLevel="0" collapsed="false">
      <c r="A983" s="29" t="str">
        <f aca="false">IF(B983="","","C-"&amp;TEXT(ROW()-4,"000"))</f>
        <v/>
      </c>
      <c r="B983" s="35"/>
      <c r="C983" s="35"/>
      <c r="D983" s="35"/>
      <c r="E983" s="35"/>
      <c r="F983" s="35"/>
      <c r="G983" s="35"/>
      <c r="H983" s="35"/>
      <c r="I983" s="35"/>
      <c r="J983" s="35"/>
      <c r="K983" s="36"/>
      <c r="L983" s="32" t="str">
        <f aca="false">IF(B983="","",IFERROR(1/(1/SUMPRODUCT(MAX((Seguimientos!$B$5:$B$1004=B983)*Seguimientos!$A$5:$A$1004))),""))</f>
        <v/>
      </c>
      <c r="M983" s="33" t="str">
        <f aca="false">IF(B983="","",COUNTIF(Oportunidades!$B$5:$B$1004,B983))</f>
        <v/>
      </c>
      <c r="N983" s="34" t="str">
        <f aca="false">IF(B983="","",SUMIFS(Oportunidades!$E$5:$E$1004,Oportunidades!$B$5:$B$1004,B983,Oportunidades!$D$5:$D$1004,"5. Ganada"))</f>
        <v/>
      </c>
      <c r="O983" s="35"/>
    </row>
    <row r="984" customFormat="false" ht="15" hidden="false" customHeight="false" outlineLevel="0" collapsed="false">
      <c r="A984" s="29" t="str">
        <f aca="false">IF(B984="","","C-"&amp;TEXT(ROW()-4,"000"))</f>
        <v/>
      </c>
      <c r="B984" s="35"/>
      <c r="C984" s="35"/>
      <c r="D984" s="35"/>
      <c r="E984" s="35"/>
      <c r="F984" s="35"/>
      <c r="G984" s="35"/>
      <c r="H984" s="35"/>
      <c r="I984" s="35"/>
      <c r="J984" s="35"/>
      <c r="K984" s="36"/>
      <c r="L984" s="32" t="str">
        <f aca="false">IF(B984="","",IFERROR(1/(1/SUMPRODUCT(MAX((Seguimientos!$B$5:$B$1004=B984)*Seguimientos!$A$5:$A$1004))),""))</f>
        <v/>
      </c>
      <c r="M984" s="33" t="str">
        <f aca="false">IF(B984="","",COUNTIF(Oportunidades!$B$5:$B$1004,B984))</f>
        <v/>
      </c>
      <c r="N984" s="34" t="str">
        <f aca="false">IF(B984="","",SUMIFS(Oportunidades!$E$5:$E$1004,Oportunidades!$B$5:$B$1004,B984,Oportunidades!$D$5:$D$1004,"5. Ganada"))</f>
        <v/>
      </c>
      <c r="O984" s="35"/>
    </row>
    <row r="985" customFormat="false" ht="15" hidden="false" customHeight="false" outlineLevel="0" collapsed="false">
      <c r="A985" s="29" t="str">
        <f aca="false">IF(B985="","","C-"&amp;TEXT(ROW()-4,"000"))</f>
        <v/>
      </c>
      <c r="B985" s="35"/>
      <c r="C985" s="35"/>
      <c r="D985" s="35"/>
      <c r="E985" s="35"/>
      <c r="F985" s="35"/>
      <c r="G985" s="35"/>
      <c r="H985" s="35"/>
      <c r="I985" s="35"/>
      <c r="J985" s="35"/>
      <c r="K985" s="36"/>
      <c r="L985" s="32" t="str">
        <f aca="false">IF(B985="","",IFERROR(1/(1/SUMPRODUCT(MAX((Seguimientos!$B$5:$B$1004=B985)*Seguimientos!$A$5:$A$1004))),""))</f>
        <v/>
      </c>
      <c r="M985" s="33" t="str">
        <f aca="false">IF(B985="","",COUNTIF(Oportunidades!$B$5:$B$1004,B985))</f>
        <v/>
      </c>
      <c r="N985" s="34" t="str">
        <f aca="false">IF(B985="","",SUMIFS(Oportunidades!$E$5:$E$1004,Oportunidades!$B$5:$B$1004,B985,Oportunidades!$D$5:$D$1004,"5. Ganada"))</f>
        <v/>
      </c>
      <c r="O985" s="35"/>
    </row>
    <row r="986" customFormat="false" ht="15" hidden="false" customHeight="false" outlineLevel="0" collapsed="false">
      <c r="A986" s="29" t="str">
        <f aca="false">IF(B986="","","C-"&amp;TEXT(ROW()-4,"000"))</f>
        <v/>
      </c>
      <c r="B986" s="35"/>
      <c r="C986" s="35"/>
      <c r="D986" s="35"/>
      <c r="E986" s="35"/>
      <c r="F986" s="35"/>
      <c r="G986" s="35"/>
      <c r="H986" s="35"/>
      <c r="I986" s="35"/>
      <c r="J986" s="35"/>
      <c r="K986" s="36"/>
      <c r="L986" s="32" t="str">
        <f aca="false">IF(B986="","",IFERROR(1/(1/SUMPRODUCT(MAX((Seguimientos!$B$5:$B$1004=B986)*Seguimientos!$A$5:$A$1004))),""))</f>
        <v/>
      </c>
      <c r="M986" s="33" t="str">
        <f aca="false">IF(B986="","",COUNTIF(Oportunidades!$B$5:$B$1004,B986))</f>
        <v/>
      </c>
      <c r="N986" s="34" t="str">
        <f aca="false">IF(B986="","",SUMIFS(Oportunidades!$E$5:$E$1004,Oportunidades!$B$5:$B$1004,B986,Oportunidades!$D$5:$D$1004,"5. Ganada"))</f>
        <v/>
      </c>
      <c r="O986" s="35"/>
    </row>
    <row r="987" customFormat="false" ht="15" hidden="false" customHeight="false" outlineLevel="0" collapsed="false">
      <c r="A987" s="29" t="str">
        <f aca="false">IF(B987="","","C-"&amp;TEXT(ROW()-4,"000"))</f>
        <v/>
      </c>
      <c r="B987" s="35"/>
      <c r="C987" s="35"/>
      <c r="D987" s="35"/>
      <c r="E987" s="35"/>
      <c r="F987" s="35"/>
      <c r="G987" s="35"/>
      <c r="H987" s="35"/>
      <c r="I987" s="35"/>
      <c r="J987" s="35"/>
      <c r="K987" s="36"/>
      <c r="L987" s="32" t="str">
        <f aca="false">IF(B987="","",IFERROR(1/(1/SUMPRODUCT(MAX((Seguimientos!$B$5:$B$1004=B987)*Seguimientos!$A$5:$A$1004))),""))</f>
        <v/>
      </c>
      <c r="M987" s="33" t="str">
        <f aca="false">IF(B987="","",COUNTIF(Oportunidades!$B$5:$B$1004,B987))</f>
        <v/>
      </c>
      <c r="N987" s="34" t="str">
        <f aca="false">IF(B987="","",SUMIFS(Oportunidades!$E$5:$E$1004,Oportunidades!$B$5:$B$1004,B987,Oportunidades!$D$5:$D$1004,"5. Ganada"))</f>
        <v/>
      </c>
      <c r="O987" s="35"/>
    </row>
    <row r="988" customFormat="false" ht="15" hidden="false" customHeight="false" outlineLevel="0" collapsed="false">
      <c r="A988" s="29" t="str">
        <f aca="false">IF(B988="","","C-"&amp;TEXT(ROW()-4,"000"))</f>
        <v/>
      </c>
      <c r="B988" s="35"/>
      <c r="C988" s="35"/>
      <c r="D988" s="35"/>
      <c r="E988" s="35"/>
      <c r="F988" s="35"/>
      <c r="G988" s="35"/>
      <c r="H988" s="35"/>
      <c r="I988" s="35"/>
      <c r="J988" s="35"/>
      <c r="K988" s="36"/>
      <c r="L988" s="32" t="str">
        <f aca="false">IF(B988="","",IFERROR(1/(1/SUMPRODUCT(MAX((Seguimientos!$B$5:$B$1004=B988)*Seguimientos!$A$5:$A$1004))),""))</f>
        <v/>
      </c>
      <c r="M988" s="33" t="str">
        <f aca="false">IF(B988="","",COUNTIF(Oportunidades!$B$5:$B$1004,B988))</f>
        <v/>
      </c>
      <c r="N988" s="34" t="str">
        <f aca="false">IF(B988="","",SUMIFS(Oportunidades!$E$5:$E$1004,Oportunidades!$B$5:$B$1004,B988,Oportunidades!$D$5:$D$1004,"5. Ganada"))</f>
        <v/>
      </c>
      <c r="O988" s="35"/>
    </row>
    <row r="989" customFormat="false" ht="15" hidden="false" customHeight="false" outlineLevel="0" collapsed="false">
      <c r="A989" s="29" t="str">
        <f aca="false">IF(B989="","","C-"&amp;TEXT(ROW()-4,"000"))</f>
        <v/>
      </c>
      <c r="B989" s="35"/>
      <c r="C989" s="35"/>
      <c r="D989" s="35"/>
      <c r="E989" s="35"/>
      <c r="F989" s="35"/>
      <c r="G989" s="35"/>
      <c r="H989" s="35"/>
      <c r="I989" s="35"/>
      <c r="J989" s="35"/>
      <c r="K989" s="36"/>
      <c r="L989" s="32" t="str">
        <f aca="false">IF(B989="","",IFERROR(1/(1/SUMPRODUCT(MAX((Seguimientos!$B$5:$B$1004=B989)*Seguimientos!$A$5:$A$1004))),""))</f>
        <v/>
      </c>
      <c r="M989" s="33" t="str">
        <f aca="false">IF(B989="","",COUNTIF(Oportunidades!$B$5:$B$1004,B989))</f>
        <v/>
      </c>
      <c r="N989" s="34" t="str">
        <f aca="false">IF(B989="","",SUMIFS(Oportunidades!$E$5:$E$1004,Oportunidades!$B$5:$B$1004,B989,Oportunidades!$D$5:$D$1004,"5. Ganada"))</f>
        <v/>
      </c>
      <c r="O989" s="35"/>
    </row>
    <row r="990" customFormat="false" ht="15" hidden="false" customHeight="false" outlineLevel="0" collapsed="false">
      <c r="A990" s="29" t="str">
        <f aca="false">IF(B990="","","C-"&amp;TEXT(ROW()-4,"000"))</f>
        <v/>
      </c>
      <c r="B990" s="35"/>
      <c r="C990" s="35"/>
      <c r="D990" s="35"/>
      <c r="E990" s="35"/>
      <c r="F990" s="35"/>
      <c r="G990" s="35"/>
      <c r="H990" s="35"/>
      <c r="I990" s="35"/>
      <c r="J990" s="35"/>
      <c r="K990" s="36"/>
      <c r="L990" s="32" t="str">
        <f aca="false">IF(B990="","",IFERROR(1/(1/SUMPRODUCT(MAX((Seguimientos!$B$5:$B$1004=B990)*Seguimientos!$A$5:$A$1004))),""))</f>
        <v/>
      </c>
      <c r="M990" s="33" t="str">
        <f aca="false">IF(B990="","",COUNTIF(Oportunidades!$B$5:$B$1004,B990))</f>
        <v/>
      </c>
      <c r="N990" s="34" t="str">
        <f aca="false">IF(B990="","",SUMIFS(Oportunidades!$E$5:$E$1004,Oportunidades!$B$5:$B$1004,B990,Oportunidades!$D$5:$D$1004,"5. Ganada"))</f>
        <v/>
      </c>
      <c r="O990" s="35"/>
    </row>
    <row r="991" customFormat="false" ht="15" hidden="false" customHeight="false" outlineLevel="0" collapsed="false">
      <c r="A991" s="29" t="str">
        <f aca="false">IF(B991="","","C-"&amp;TEXT(ROW()-4,"000"))</f>
        <v/>
      </c>
      <c r="B991" s="35"/>
      <c r="C991" s="35"/>
      <c r="D991" s="35"/>
      <c r="E991" s="35"/>
      <c r="F991" s="35"/>
      <c r="G991" s="35"/>
      <c r="H991" s="35"/>
      <c r="I991" s="35"/>
      <c r="J991" s="35"/>
      <c r="K991" s="36"/>
      <c r="L991" s="32" t="str">
        <f aca="false">IF(B991="","",IFERROR(1/(1/SUMPRODUCT(MAX((Seguimientos!$B$5:$B$1004=B991)*Seguimientos!$A$5:$A$1004))),""))</f>
        <v/>
      </c>
      <c r="M991" s="33" t="str">
        <f aca="false">IF(B991="","",COUNTIF(Oportunidades!$B$5:$B$1004,B991))</f>
        <v/>
      </c>
      <c r="N991" s="34" t="str">
        <f aca="false">IF(B991="","",SUMIFS(Oportunidades!$E$5:$E$1004,Oportunidades!$B$5:$B$1004,B991,Oportunidades!$D$5:$D$1004,"5. Ganada"))</f>
        <v/>
      </c>
      <c r="O991" s="35"/>
    </row>
    <row r="992" customFormat="false" ht="15" hidden="false" customHeight="false" outlineLevel="0" collapsed="false">
      <c r="A992" s="29" t="str">
        <f aca="false">IF(B992="","","C-"&amp;TEXT(ROW()-4,"000"))</f>
        <v/>
      </c>
      <c r="B992" s="35"/>
      <c r="C992" s="35"/>
      <c r="D992" s="35"/>
      <c r="E992" s="35"/>
      <c r="F992" s="35"/>
      <c r="G992" s="35"/>
      <c r="H992" s="35"/>
      <c r="I992" s="35"/>
      <c r="J992" s="35"/>
      <c r="K992" s="36"/>
      <c r="L992" s="32" t="str">
        <f aca="false">IF(B992="","",IFERROR(1/(1/SUMPRODUCT(MAX((Seguimientos!$B$5:$B$1004=B992)*Seguimientos!$A$5:$A$1004))),""))</f>
        <v/>
      </c>
      <c r="M992" s="33" t="str">
        <f aca="false">IF(B992="","",COUNTIF(Oportunidades!$B$5:$B$1004,B992))</f>
        <v/>
      </c>
      <c r="N992" s="34" t="str">
        <f aca="false">IF(B992="","",SUMIFS(Oportunidades!$E$5:$E$1004,Oportunidades!$B$5:$B$1004,B992,Oportunidades!$D$5:$D$1004,"5. Ganada"))</f>
        <v/>
      </c>
      <c r="O992" s="35"/>
    </row>
    <row r="993" customFormat="false" ht="15" hidden="false" customHeight="false" outlineLevel="0" collapsed="false">
      <c r="A993" s="29" t="str">
        <f aca="false">IF(B993="","","C-"&amp;TEXT(ROW()-4,"000"))</f>
        <v/>
      </c>
      <c r="B993" s="35"/>
      <c r="C993" s="35"/>
      <c r="D993" s="35"/>
      <c r="E993" s="35"/>
      <c r="F993" s="35"/>
      <c r="G993" s="35"/>
      <c r="H993" s="35"/>
      <c r="I993" s="35"/>
      <c r="J993" s="35"/>
      <c r="K993" s="36"/>
      <c r="L993" s="32" t="str">
        <f aca="false">IF(B993="","",IFERROR(1/(1/SUMPRODUCT(MAX((Seguimientos!$B$5:$B$1004=B993)*Seguimientos!$A$5:$A$1004))),""))</f>
        <v/>
      </c>
      <c r="M993" s="33" t="str">
        <f aca="false">IF(B993="","",COUNTIF(Oportunidades!$B$5:$B$1004,B993))</f>
        <v/>
      </c>
      <c r="N993" s="34" t="str">
        <f aca="false">IF(B993="","",SUMIFS(Oportunidades!$E$5:$E$1004,Oportunidades!$B$5:$B$1004,B993,Oportunidades!$D$5:$D$1004,"5. Ganada"))</f>
        <v/>
      </c>
      <c r="O993" s="35"/>
    </row>
    <row r="994" customFormat="false" ht="15" hidden="false" customHeight="false" outlineLevel="0" collapsed="false">
      <c r="A994" s="29" t="str">
        <f aca="false">IF(B994="","","C-"&amp;TEXT(ROW()-4,"000"))</f>
        <v/>
      </c>
      <c r="B994" s="35"/>
      <c r="C994" s="35"/>
      <c r="D994" s="35"/>
      <c r="E994" s="35"/>
      <c r="F994" s="35"/>
      <c r="G994" s="35"/>
      <c r="H994" s="35"/>
      <c r="I994" s="35"/>
      <c r="J994" s="35"/>
      <c r="K994" s="36"/>
      <c r="L994" s="32" t="str">
        <f aca="false">IF(B994="","",IFERROR(1/(1/SUMPRODUCT(MAX((Seguimientos!$B$5:$B$1004=B994)*Seguimientos!$A$5:$A$1004))),""))</f>
        <v/>
      </c>
      <c r="M994" s="33" t="str">
        <f aca="false">IF(B994="","",COUNTIF(Oportunidades!$B$5:$B$1004,B994))</f>
        <v/>
      </c>
      <c r="N994" s="34" t="str">
        <f aca="false">IF(B994="","",SUMIFS(Oportunidades!$E$5:$E$1004,Oportunidades!$B$5:$B$1004,B994,Oportunidades!$D$5:$D$1004,"5. Ganada"))</f>
        <v/>
      </c>
      <c r="O994" s="35"/>
    </row>
    <row r="995" customFormat="false" ht="15" hidden="false" customHeight="false" outlineLevel="0" collapsed="false">
      <c r="A995" s="29" t="str">
        <f aca="false">IF(B995="","","C-"&amp;TEXT(ROW()-4,"000"))</f>
        <v/>
      </c>
      <c r="B995" s="35"/>
      <c r="C995" s="35"/>
      <c r="D995" s="35"/>
      <c r="E995" s="35"/>
      <c r="F995" s="35"/>
      <c r="G995" s="35"/>
      <c r="H995" s="35"/>
      <c r="I995" s="35"/>
      <c r="J995" s="35"/>
      <c r="K995" s="36"/>
      <c r="L995" s="32" t="str">
        <f aca="false">IF(B995="","",IFERROR(1/(1/SUMPRODUCT(MAX((Seguimientos!$B$5:$B$1004=B995)*Seguimientos!$A$5:$A$1004))),""))</f>
        <v/>
      </c>
      <c r="M995" s="33" t="str">
        <f aca="false">IF(B995="","",COUNTIF(Oportunidades!$B$5:$B$1004,B995))</f>
        <v/>
      </c>
      <c r="N995" s="34" t="str">
        <f aca="false">IF(B995="","",SUMIFS(Oportunidades!$E$5:$E$1004,Oportunidades!$B$5:$B$1004,B995,Oportunidades!$D$5:$D$1004,"5. Ganada"))</f>
        <v/>
      </c>
      <c r="O995" s="35"/>
    </row>
    <row r="996" customFormat="false" ht="15" hidden="false" customHeight="false" outlineLevel="0" collapsed="false">
      <c r="A996" s="29" t="str">
        <f aca="false">IF(B996="","","C-"&amp;TEXT(ROW()-4,"000"))</f>
        <v/>
      </c>
      <c r="B996" s="35"/>
      <c r="C996" s="35"/>
      <c r="D996" s="35"/>
      <c r="E996" s="35"/>
      <c r="F996" s="35"/>
      <c r="G996" s="35"/>
      <c r="H996" s="35"/>
      <c r="I996" s="35"/>
      <c r="J996" s="35"/>
      <c r="K996" s="36"/>
      <c r="L996" s="32" t="str">
        <f aca="false">IF(B996="","",IFERROR(1/(1/SUMPRODUCT(MAX((Seguimientos!$B$5:$B$1004=B996)*Seguimientos!$A$5:$A$1004))),""))</f>
        <v/>
      </c>
      <c r="M996" s="33" t="str">
        <f aca="false">IF(B996="","",COUNTIF(Oportunidades!$B$5:$B$1004,B996))</f>
        <v/>
      </c>
      <c r="N996" s="34" t="str">
        <f aca="false">IF(B996="","",SUMIFS(Oportunidades!$E$5:$E$1004,Oportunidades!$B$5:$B$1004,B996,Oportunidades!$D$5:$D$1004,"5. Ganada"))</f>
        <v/>
      </c>
      <c r="O996" s="35"/>
    </row>
    <row r="997" customFormat="false" ht="15" hidden="false" customHeight="false" outlineLevel="0" collapsed="false">
      <c r="A997" s="29" t="str">
        <f aca="false">IF(B997="","","C-"&amp;TEXT(ROW()-4,"000"))</f>
        <v/>
      </c>
      <c r="B997" s="35"/>
      <c r="C997" s="35"/>
      <c r="D997" s="35"/>
      <c r="E997" s="35"/>
      <c r="F997" s="35"/>
      <c r="G997" s="35"/>
      <c r="H997" s="35"/>
      <c r="I997" s="35"/>
      <c r="J997" s="35"/>
      <c r="K997" s="36"/>
      <c r="L997" s="32" t="str">
        <f aca="false">IF(B997="","",IFERROR(1/(1/SUMPRODUCT(MAX((Seguimientos!$B$5:$B$1004=B997)*Seguimientos!$A$5:$A$1004))),""))</f>
        <v/>
      </c>
      <c r="M997" s="33" t="str">
        <f aca="false">IF(B997="","",COUNTIF(Oportunidades!$B$5:$B$1004,B997))</f>
        <v/>
      </c>
      <c r="N997" s="34" t="str">
        <f aca="false">IF(B997="","",SUMIFS(Oportunidades!$E$5:$E$1004,Oportunidades!$B$5:$B$1004,B997,Oportunidades!$D$5:$D$1004,"5. Ganada"))</f>
        <v/>
      </c>
      <c r="O997" s="35"/>
    </row>
    <row r="998" customFormat="false" ht="15" hidden="false" customHeight="false" outlineLevel="0" collapsed="false">
      <c r="A998" s="29" t="str">
        <f aca="false">IF(B998="","","C-"&amp;TEXT(ROW()-4,"000"))</f>
        <v/>
      </c>
      <c r="B998" s="35"/>
      <c r="C998" s="35"/>
      <c r="D998" s="35"/>
      <c r="E998" s="35"/>
      <c r="F998" s="35"/>
      <c r="G998" s="35"/>
      <c r="H998" s="35"/>
      <c r="I998" s="35"/>
      <c r="J998" s="35"/>
      <c r="K998" s="36"/>
      <c r="L998" s="32" t="str">
        <f aca="false">IF(B998="","",IFERROR(1/(1/SUMPRODUCT(MAX((Seguimientos!$B$5:$B$1004=B998)*Seguimientos!$A$5:$A$1004))),""))</f>
        <v/>
      </c>
      <c r="M998" s="33" t="str">
        <f aca="false">IF(B998="","",COUNTIF(Oportunidades!$B$5:$B$1004,B998))</f>
        <v/>
      </c>
      <c r="N998" s="34" t="str">
        <f aca="false">IF(B998="","",SUMIFS(Oportunidades!$E$5:$E$1004,Oportunidades!$B$5:$B$1004,B998,Oportunidades!$D$5:$D$1004,"5. Ganada"))</f>
        <v/>
      </c>
      <c r="O998" s="35"/>
    </row>
    <row r="999" customFormat="false" ht="15" hidden="false" customHeight="false" outlineLevel="0" collapsed="false">
      <c r="A999" s="29" t="str">
        <f aca="false">IF(B999="","","C-"&amp;TEXT(ROW()-4,"000"))</f>
        <v/>
      </c>
      <c r="B999" s="35"/>
      <c r="C999" s="35"/>
      <c r="D999" s="35"/>
      <c r="E999" s="35"/>
      <c r="F999" s="35"/>
      <c r="G999" s="35"/>
      <c r="H999" s="35"/>
      <c r="I999" s="35"/>
      <c r="J999" s="35"/>
      <c r="K999" s="36"/>
      <c r="L999" s="32" t="str">
        <f aca="false">IF(B999="","",IFERROR(1/(1/SUMPRODUCT(MAX((Seguimientos!$B$5:$B$1004=B999)*Seguimientos!$A$5:$A$1004))),""))</f>
        <v/>
      </c>
      <c r="M999" s="33" t="str">
        <f aca="false">IF(B999="","",COUNTIF(Oportunidades!$B$5:$B$1004,B999))</f>
        <v/>
      </c>
      <c r="N999" s="34" t="str">
        <f aca="false">IF(B999="","",SUMIFS(Oportunidades!$E$5:$E$1004,Oportunidades!$B$5:$B$1004,B999,Oportunidades!$D$5:$D$1004,"5. Ganada"))</f>
        <v/>
      </c>
      <c r="O999" s="35"/>
    </row>
    <row r="1000" customFormat="false" ht="15" hidden="false" customHeight="false" outlineLevel="0" collapsed="false">
      <c r="A1000" s="29" t="str">
        <f aca="false">IF(B1000="","","C-"&amp;TEXT(ROW()-4,"000"))</f>
        <v/>
      </c>
      <c r="B1000" s="35"/>
      <c r="C1000" s="35"/>
      <c r="D1000" s="35"/>
      <c r="E1000" s="35"/>
      <c r="F1000" s="35"/>
      <c r="G1000" s="35"/>
      <c r="H1000" s="35"/>
      <c r="I1000" s="35"/>
      <c r="J1000" s="35"/>
      <c r="K1000" s="36"/>
      <c r="L1000" s="32" t="str">
        <f aca="false">IF(B1000="","",IFERROR(1/(1/SUMPRODUCT(MAX((Seguimientos!$B$5:$B$1004=B1000)*Seguimientos!$A$5:$A$1004))),""))</f>
        <v/>
      </c>
      <c r="M1000" s="33" t="str">
        <f aca="false">IF(B1000="","",COUNTIF(Oportunidades!$B$5:$B$1004,B1000))</f>
        <v/>
      </c>
      <c r="N1000" s="34" t="str">
        <f aca="false">IF(B1000="","",SUMIFS(Oportunidades!$E$5:$E$1004,Oportunidades!$B$5:$B$1004,B1000,Oportunidades!$D$5:$D$1004,"5. Ganada"))</f>
        <v/>
      </c>
      <c r="O1000" s="35"/>
    </row>
    <row r="1001" customFormat="false" ht="15" hidden="false" customHeight="false" outlineLevel="0" collapsed="false">
      <c r="A1001" s="29" t="str">
        <f aca="false">IF(B1001="","","C-"&amp;TEXT(ROW()-4,"000"))</f>
        <v/>
      </c>
      <c r="B1001" s="35"/>
      <c r="C1001" s="35"/>
      <c r="D1001" s="35"/>
      <c r="E1001" s="35"/>
      <c r="F1001" s="35"/>
      <c r="G1001" s="35"/>
      <c r="H1001" s="35"/>
      <c r="I1001" s="35"/>
      <c r="J1001" s="35"/>
      <c r="K1001" s="36"/>
      <c r="L1001" s="32" t="str">
        <f aca="false">IF(B1001="","",IFERROR(1/(1/SUMPRODUCT(MAX((Seguimientos!$B$5:$B$1004=B1001)*Seguimientos!$A$5:$A$1004))),""))</f>
        <v/>
      </c>
      <c r="M1001" s="33" t="str">
        <f aca="false">IF(B1001="","",COUNTIF(Oportunidades!$B$5:$B$1004,B1001))</f>
        <v/>
      </c>
      <c r="N1001" s="34" t="str">
        <f aca="false">IF(B1001="","",SUMIFS(Oportunidades!$E$5:$E$1004,Oportunidades!$B$5:$B$1004,B1001,Oportunidades!$D$5:$D$1004,"5. Ganada"))</f>
        <v/>
      </c>
      <c r="O1001" s="35"/>
    </row>
    <row r="1002" customFormat="false" ht="15" hidden="false" customHeight="false" outlineLevel="0" collapsed="false">
      <c r="A1002" s="29" t="str">
        <f aca="false">IF(B1002="","","C-"&amp;TEXT(ROW()-4,"000"))</f>
        <v/>
      </c>
      <c r="B1002" s="35"/>
      <c r="C1002" s="35"/>
      <c r="D1002" s="35"/>
      <c r="E1002" s="35"/>
      <c r="F1002" s="35"/>
      <c r="G1002" s="35"/>
      <c r="H1002" s="35"/>
      <c r="I1002" s="35"/>
      <c r="J1002" s="35"/>
      <c r="K1002" s="36"/>
      <c r="L1002" s="32" t="str">
        <f aca="false">IF(B1002="","",IFERROR(1/(1/SUMPRODUCT(MAX((Seguimientos!$B$5:$B$1004=B1002)*Seguimientos!$A$5:$A$1004))),""))</f>
        <v/>
      </c>
      <c r="M1002" s="33" t="str">
        <f aca="false">IF(B1002="","",COUNTIF(Oportunidades!$B$5:$B$1004,B1002))</f>
        <v/>
      </c>
      <c r="N1002" s="34" t="str">
        <f aca="false">IF(B1002="","",SUMIFS(Oportunidades!$E$5:$E$1004,Oportunidades!$B$5:$B$1004,B1002,Oportunidades!$D$5:$D$1004,"5. Ganada"))</f>
        <v/>
      </c>
      <c r="O1002" s="35"/>
    </row>
    <row r="1003" customFormat="false" ht="15" hidden="false" customHeight="false" outlineLevel="0" collapsed="false">
      <c r="A1003" s="29" t="str">
        <f aca="false">IF(B1003="","","C-"&amp;TEXT(ROW()-4,"000"))</f>
        <v/>
      </c>
      <c r="B1003" s="35"/>
      <c r="C1003" s="35"/>
      <c r="D1003" s="35"/>
      <c r="E1003" s="35"/>
      <c r="F1003" s="35"/>
      <c r="G1003" s="35"/>
      <c r="H1003" s="35"/>
      <c r="I1003" s="35"/>
      <c r="J1003" s="35"/>
      <c r="K1003" s="36"/>
      <c r="L1003" s="32" t="str">
        <f aca="false">IF(B1003="","",IFERROR(1/(1/SUMPRODUCT(MAX((Seguimientos!$B$5:$B$1004=B1003)*Seguimientos!$A$5:$A$1004))),""))</f>
        <v/>
      </c>
      <c r="M1003" s="33" t="str">
        <f aca="false">IF(B1003="","",COUNTIF(Oportunidades!$B$5:$B$1004,B1003))</f>
        <v/>
      </c>
      <c r="N1003" s="34" t="str">
        <f aca="false">IF(B1003="","",SUMIFS(Oportunidades!$E$5:$E$1004,Oportunidades!$B$5:$B$1004,B1003,Oportunidades!$D$5:$D$1004,"5. Ganada"))</f>
        <v/>
      </c>
      <c r="O1003" s="35"/>
    </row>
    <row r="1004" customFormat="false" ht="15" hidden="false" customHeight="false" outlineLevel="0" collapsed="false">
      <c r="A1004" s="29" t="str">
        <f aca="false">IF(B1004="","","C-"&amp;TEXT(ROW()-4,"000"))</f>
        <v/>
      </c>
      <c r="B1004" s="35"/>
      <c r="C1004" s="35"/>
      <c r="D1004" s="35"/>
      <c r="E1004" s="35"/>
      <c r="F1004" s="35"/>
      <c r="G1004" s="35"/>
      <c r="H1004" s="35"/>
      <c r="I1004" s="35"/>
      <c r="J1004" s="35"/>
      <c r="K1004" s="36"/>
      <c r="L1004" s="32" t="str">
        <f aca="false">IF(B1004="","",IFERROR(1/(1/SUMPRODUCT(MAX((Seguimientos!$B$5:$B$1004=B1004)*Seguimientos!$A$5:$A$1004))),""))</f>
        <v/>
      </c>
      <c r="M1004" s="33" t="str">
        <f aca="false">IF(B1004="","",COUNTIF(Oportunidades!$B$5:$B$1004,B1004))</f>
        <v/>
      </c>
      <c r="N1004" s="34" t="str">
        <f aca="false">IF(B1004="","",SUMIFS(Oportunidades!$E$5:$E$1004,Oportunidades!$B$5:$B$1004,B1004,Oportunidades!$D$5:$D$1004,"5. Ganada"))</f>
        <v/>
      </c>
      <c r="O1004" s="35"/>
    </row>
  </sheetData>
  <autoFilter ref="A4:O1004"/>
  <dataValidations count="3">
    <dataValidation allowBlank="true" error="Elige un valor de la lista (puedes cambiar las opciones en la pestaña Listas)." errorStyle="stop" errorTitle="Valor no válido" operator="between" showDropDown="false" showErrorMessage="true" showInputMessage="false" sqref="H5:H1004" type="list">
      <formula1>Listas!$D$5:$D$14</formula1>
      <formula2>0</formula2>
    </dataValidation>
    <dataValidation allowBlank="true" error="Elige un valor de la lista (puedes cambiar las opciones en la pestaña Listas)." errorStyle="stop" errorTitle="Valor no válido" operator="between" showDropDown="false" showErrorMessage="true" showInputMessage="false" sqref="I5:I1004" type="list">
      <formula1>Listas!$F$5:$F$7</formula1>
      <formula2>0</formula2>
    </dataValidation>
    <dataValidation allowBlank="true" error="Elige un valor de la lista (puedes cambiar las opciones en la pestaña Listas)." errorStyle="stop" errorTitle="Valor no válido" operator="between" showDropDown="false" showErrorMessage="true" showInputMessage="false" sqref="J5:J1004" type="list">
      <formula1>Listas!$J$5:$J$14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55FF"/>
    <pageSetUpPr fitToPage="true"/>
  </sheetPr>
  <dimension ref="A1:N10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7031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3" min="2" style="0" width="30"/>
    <col collapsed="false" customWidth="true" hidden="false" outlineLevel="0" max="4" min="4" style="0" width="20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5"/>
    <col collapsed="false" customWidth="true" hidden="false" outlineLevel="0" max="11" min="9" style="0" width="13"/>
    <col collapsed="false" customWidth="true" hidden="false" outlineLevel="0" max="12" min="12" style="0" width="11"/>
    <col collapsed="false" customWidth="true" hidden="false" outlineLevel="0" max="13" min="13" style="0" width="22"/>
    <col collapsed="false" customWidth="true" hidden="false" outlineLevel="0" max="14" min="14" style="0" width="36"/>
  </cols>
  <sheetData>
    <row r="1" customFormat="false" ht="25.5" hidden="false" customHeight="true" outlineLevel="0" collapsed="false">
      <c r="A1" s="27" t="s">
        <v>125</v>
      </c>
    </row>
    <row r="2" customFormat="false" ht="15" hidden="false" customHeight="false" outlineLevel="0" collapsed="false">
      <c r="A2" s="14" t="s">
        <v>126</v>
      </c>
    </row>
    <row r="4" customFormat="false" ht="31.5" hidden="false" customHeight="true" outlineLevel="0" collapsed="false">
      <c r="A4" s="28" t="s">
        <v>64</v>
      </c>
      <c r="B4" s="21" t="s">
        <v>127</v>
      </c>
      <c r="C4" s="21" t="s">
        <v>128</v>
      </c>
      <c r="D4" s="21" t="s">
        <v>36</v>
      </c>
      <c r="E4" s="21" t="s">
        <v>38</v>
      </c>
      <c r="F4" s="28" t="s">
        <v>129</v>
      </c>
      <c r="G4" s="28" t="s">
        <v>130</v>
      </c>
      <c r="H4" s="21" t="s">
        <v>59</v>
      </c>
      <c r="I4" s="21" t="s">
        <v>131</v>
      </c>
      <c r="J4" s="21" t="s">
        <v>132</v>
      </c>
      <c r="K4" s="21" t="s">
        <v>133</v>
      </c>
      <c r="L4" s="28" t="s">
        <v>134</v>
      </c>
      <c r="M4" s="21" t="s">
        <v>135</v>
      </c>
      <c r="N4" s="21" t="s">
        <v>76</v>
      </c>
    </row>
    <row r="5" customFormat="false" ht="15" hidden="false" customHeight="false" outlineLevel="0" collapsed="false">
      <c r="A5" s="29" t="str">
        <f aca="false">IF(B5="","","OP-"&amp;TEXT(ROW()-4,"000"))</f>
        <v>OP-001</v>
      </c>
      <c r="B5" s="30" t="s">
        <v>77</v>
      </c>
      <c r="C5" s="30" t="s">
        <v>136</v>
      </c>
      <c r="D5" s="30" t="s">
        <v>137</v>
      </c>
      <c r="E5" s="37" t="n">
        <v>3200</v>
      </c>
      <c r="F5" s="38" t="n">
        <f aca="false">IF(D5="","",IFERROR(INDEX(Listas!$B$5:$B$10,MATCH(D5,Listas!$A$5:$A$10,0)),""))</f>
        <v>1</v>
      </c>
      <c r="G5" s="34" t="n">
        <f aca="false">IF(OR(E5="",F5=""),"",E5*F5)</f>
        <v>3200</v>
      </c>
      <c r="H5" s="30" t="s">
        <v>85</v>
      </c>
      <c r="I5" s="31" t="n">
        <f aca="true">TODAY()-60</f>
        <v>46255</v>
      </c>
      <c r="J5" s="31" t="n">
        <f aca="true">TODAY()-15</f>
        <v>46300</v>
      </c>
      <c r="K5" s="31" t="n">
        <f aca="true">TODAY()</f>
        <v>46315</v>
      </c>
      <c r="L5" s="33" t="n">
        <f aca="true">IF(I5="","",IF(K5&lt;&gt;"",K5,TODAY())-I5)</f>
        <v>60</v>
      </c>
      <c r="M5" s="30"/>
      <c r="N5" s="30"/>
    </row>
    <row r="6" customFormat="false" ht="15" hidden="false" customHeight="false" outlineLevel="0" collapsed="false">
      <c r="A6" s="29" t="str">
        <f aca="false">IF(B6="","","OP-"&amp;TEXT(ROW()-4,"000"))</f>
        <v>OP-002</v>
      </c>
      <c r="B6" s="30" t="s">
        <v>87</v>
      </c>
      <c r="C6" s="30" t="s">
        <v>138</v>
      </c>
      <c r="D6" s="30" t="s">
        <v>139</v>
      </c>
      <c r="E6" s="37" t="n">
        <v>4800</v>
      </c>
      <c r="F6" s="38" t="n">
        <f aca="false">IF(D6="","",IFERROR(INDEX(Listas!$B$5:$B$10,MATCH(D6,Listas!$A$5:$A$10,0)),""))</f>
        <v>0.75</v>
      </c>
      <c r="G6" s="34" t="n">
        <f aca="false">IF(OR(E6="",F6=""),"",E6*F6)</f>
        <v>3600</v>
      </c>
      <c r="H6" s="30" t="s">
        <v>94</v>
      </c>
      <c r="I6" s="31" t="n">
        <f aca="true">TODAY()-25</f>
        <v>46290</v>
      </c>
      <c r="J6" s="31" t="n">
        <f aca="true">TODAY()+10</f>
        <v>46325</v>
      </c>
      <c r="K6" s="31"/>
      <c r="L6" s="33" t="n">
        <f aca="true">IF(I6="","",IF(K6&lt;&gt;"",K6,TODAY())-I6)</f>
        <v>25</v>
      </c>
      <c r="M6" s="30"/>
      <c r="N6" s="30"/>
    </row>
    <row r="7" customFormat="false" ht="15" hidden="false" customHeight="false" outlineLevel="0" collapsed="false">
      <c r="A7" s="29" t="str">
        <f aca="false">IF(B7="","","OP-"&amp;TEXT(ROW()-4,"000"))</f>
        <v>OP-003</v>
      </c>
      <c r="B7" s="30" t="s">
        <v>95</v>
      </c>
      <c r="C7" s="30" t="s">
        <v>140</v>
      </c>
      <c r="D7" s="30" t="s">
        <v>141</v>
      </c>
      <c r="E7" s="37" t="n">
        <v>2600</v>
      </c>
      <c r="F7" s="38" t="n">
        <f aca="false">IF(D7="","",IFERROR(INDEX(Listas!$B$5:$B$10,MATCH(D7,Listas!$A$5:$A$10,0)),""))</f>
        <v>0.5</v>
      </c>
      <c r="G7" s="34" t="n">
        <f aca="false">IF(OR(E7="",F7=""),"",E7*F7)</f>
        <v>1300</v>
      </c>
      <c r="H7" s="30" t="s">
        <v>85</v>
      </c>
      <c r="I7" s="31" t="n">
        <f aca="true">TODAY()-15</f>
        <v>46300</v>
      </c>
      <c r="J7" s="31" t="n">
        <f aca="true">TODAY()+20</f>
        <v>46335</v>
      </c>
      <c r="K7" s="31"/>
      <c r="L7" s="33" t="n">
        <f aca="true">IF(I7="","",IF(K7&lt;&gt;"",K7,TODAY())-I7)</f>
        <v>15</v>
      </c>
      <c r="M7" s="30"/>
      <c r="N7" s="30"/>
    </row>
    <row r="8" customFormat="false" ht="15" hidden="false" customHeight="false" outlineLevel="0" collapsed="false">
      <c r="A8" s="29" t="str">
        <f aca="false">IF(B8="","","OP-"&amp;TEXT(ROW()-4,"000"))</f>
        <v>OP-004</v>
      </c>
      <c r="B8" s="30" t="s">
        <v>103</v>
      </c>
      <c r="C8" s="30" t="s">
        <v>142</v>
      </c>
      <c r="D8" s="30" t="s">
        <v>143</v>
      </c>
      <c r="E8" s="37" t="n">
        <v>6500</v>
      </c>
      <c r="F8" s="38" t="n">
        <f aca="false">IF(D8="","",IFERROR(INDEX(Listas!$B$5:$B$10,MATCH(D8,Listas!$A$5:$A$10,0)),""))</f>
        <v>0.2</v>
      </c>
      <c r="G8" s="34" t="n">
        <f aca="false">IF(OR(E8="",F8=""),"",E8*F8)</f>
        <v>1300</v>
      </c>
      <c r="H8" s="30" t="s">
        <v>94</v>
      </c>
      <c r="I8" s="31" t="n">
        <f aca="true">TODAY()-10</f>
        <v>46305</v>
      </c>
      <c r="J8" s="31" t="n">
        <f aca="true">TODAY()+45</f>
        <v>46360</v>
      </c>
      <c r="K8" s="31"/>
      <c r="L8" s="33" t="n">
        <f aca="true">IF(I8="","",IF(K8&lt;&gt;"",K8,TODAY())-I8)</f>
        <v>10</v>
      </c>
      <c r="M8" s="30"/>
      <c r="N8" s="30"/>
    </row>
    <row r="9" customFormat="false" ht="15" hidden="false" customHeight="false" outlineLevel="0" collapsed="false">
      <c r="A9" s="29" t="str">
        <f aca="false">IF(B9="","","OP-"&amp;TEXT(ROW()-4,"000"))</f>
        <v>OP-005</v>
      </c>
      <c r="B9" s="30" t="s">
        <v>110</v>
      </c>
      <c r="C9" s="30" t="s">
        <v>144</v>
      </c>
      <c r="D9" s="30" t="s">
        <v>137</v>
      </c>
      <c r="E9" s="37" t="n">
        <v>1800</v>
      </c>
      <c r="F9" s="38" t="n">
        <f aca="false">IF(D9="","",IFERROR(INDEX(Listas!$B$5:$B$10,MATCH(D9,Listas!$A$5:$A$10,0)),""))</f>
        <v>1</v>
      </c>
      <c r="G9" s="34" t="n">
        <f aca="false">IF(OR(E9="",F9=""),"",E9*F9)</f>
        <v>1800</v>
      </c>
      <c r="H9" s="30" t="s">
        <v>117</v>
      </c>
      <c r="I9" s="31" t="n">
        <f aca="true">TODAY()-80</f>
        <v>46235</v>
      </c>
      <c r="J9" s="31" t="n">
        <f aca="true">TODAY()-45</f>
        <v>46270</v>
      </c>
      <c r="K9" s="31" t="n">
        <f aca="true">TODAY()-40</f>
        <v>46275</v>
      </c>
      <c r="L9" s="33" t="n">
        <f aca="true">IF(I9="","",IF(K9&lt;&gt;"",K9,TODAY())-I9)</f>
        <v>40</v>
      </c>
      <c r="M9" s="30"/>
      <c r="N9" s="30"/>
    </row>
    <row r="10" customFormat="false" ht="15" hidden="false" customHeight="false" outlineLevel="0" collapsed="false">
      <c r="A10" s="29" t="str">
        <f aca="false">IF(B10="","","OP-"&amp;TEXT(ROW()-4,"000"))</f>
        <v>OP-006</v>
      </c>
      <c r="B10" s="30" t="s">
        <v>118</v>
      </c>
      <c r="C10" s="30" t="s">
        <v>145</v>
      </c>
      <c r="D10" s="30" t="s">
        <v>146</v>
      </c>
      <c r="E10" s="37" t="n">
        <v>900</v>
      </c>
      <c r="F10" s="38" t="n">
        <f aca="false">IF(D10="","",IFERROR(INDEX(Listas!$B$5:$B$10,MATCH(D10,Listas!$A$5:$A$10,0)),""))</f>
        <v>0.1</v>
      </c>
      <c r="G10" s="34" t="n">
        <f aca="false">IF(OR(E10="",F10=""),"",E10*F10)</f>
        <v>90</v>
      </c>
      <c r="H10" s="30" t="s">
        <v>117</v>
      </c>
      <c r="I10" s="31" t="n">
        <f aca="true">TODAY()-3</f>
        <v>46312</v>
      </c>
      <c r="J10" s="31" t="n">
        <f aca="true">TODAY()+30</f>
        <v>46345</v>
      </c>
      <c r="K10" s="31"/>
      <c r="L10" s="33" t="n">
        <f aca="true">IF(I10="","",IF(K10&lt;&gt;"",K10,TODAY())-I10)</f>
        <v>3</v>
      </c>
      <c r="M10" s="30"/>
      <c r="N10" s="30"/>
    </row>
    <row r="11" customFormat="false" ht="15" hidden="false" customHeight="false" outlineLevel="0" collapsed="false">
      <c r="A11" s="29" t="str">
        <f aca="false">IF(B11="","","OP-"&amp;TEXT(ROW()-4,"000"))</f>
        <v>OP-007</v>
      </c>
      <c r="B11" s="30" t="s">
        <v>87</v>
      </c>
      <c r="C11" s="30" t="s">
        <v>147</v>
      </c>
      <c r="D11" s="30" t="s">
        <v>148</v>
      </c>
      <c r="E11" s="37" t="n">
        <v>700</v>
      </c>
      <c r="F11" s="38" t="n">
        <f aca="false">IF(D11="","",IFERROR(INDEX(Listas!$B$5:$B$10,MATCH(D11,Listas!$A$5:$A$10,0)),""))</f>
        <v>0</v>
      </c>
      <c r="G11" s="34" t="n">
        <f aca="false">IF(OR(E11="",F11=""),"",E11*F11)</f>
        <v>0</v>
      </c>
      <c r="H11" s="30" t="s">
        <v>94</v>
      </c>
      <c r="I11" s="31" t="n">
        <f aca="true">TODAY()-70</f>
        <v>46245</v>
      </c>
      <c r="J11" s="31" t="n">
        <f aca="true">TODAY()-35</f>
        <v>46280</v>
      </c>
      <c r="K11" s="31" t="n">
        <f aca="true">TODAY()-30</f>
        <v>46285</v>
      </c>
      <c r="L11" s="33" t="n">
        <f aca="true">IF(I11="","",IF(K11&lt;&gt;"",K11,TODAY())-I11)</f>
        <v>40</v>
      </c>
      <c r="M11" s="30" t="s">
        <v>149</v>
      </c>
      <c r="N11" s="30"/>
    </row>
    <row r="12" customFormat="false" ht="15" hidden="false" customHeight="false" outlineLevel="0" collapsed="false">
      <c r="A12" s="29" t="str">
        <f aca="false">IF(B12="","","OP-"&amp;TEXT(ROW()-4,"000"))</f>
        <v/>
      </c>
      <c r="B12" s="35"/>
      <c r="C12" s="35"/>
      <c r="D12" s="35"/>
      <c r="E12" s="39"/>
      <c r="F12" s="38" t="str">
        <f aca="false">IF(D12="","",IFERROR(INDEX(Listas!$B$5:$B$10,MATCH(D12,Listas!$A$5:$A$10,0)),""))</f>
        <v/>
      </c>
      <c r="G12" s="34" t="str">
        <f aca="false">IF(OR(E12="",F12=""),"",E12*F12)</f>
        <v/>
      </c>
      <c r="H12" s="35"/>
      <c r="I12" s="36"/>
      <c r="J12" s="36"/>
      <c r="K12" s="36"/>
      <c r="L12" s="33" t="str">
        <f aca="true">IF(I12="","",IF(K12&lt;&gt;"",K12,TODAY())-I12)</f>
        <v/>
      </c>
      <c r="M12" s="35"/>
      <c r="N12" s="35"/>
    </row>
    <row r="13" customFormat="false" ht="15" hidden="false" customHeight="false" outlineLevel="0" collapsed="false">
      <c r="A13" s="29" t="str">
        <f aca="false">IF(B13="","","OP-"&amp;TEXT(ROW()-4,"000"))</f>
        <v/>
      </c>
      <c r="B13" s="35"/>
      <c r="C13" s="35"/>
      <c r="D13" s="35"/>
      <c r="E13" s="39"/>
      <c r="F13" s="38" t="str">
        <f aca="false">IF(D13="","",IFERROR(INDEX(Listas!$B$5:$B$10,MATCH(D13,Listas!$A$5:$A$10,0)),""))</f>
        <v/>
      </c>
      <c r="G13" s="34" t="str">
        <f aca="false">IF(OR(E13="",F13=""),"",E13*F13)</f>
        <v/>
      </c>
      <c r="H13" s="35"/>
      <c r="I13" s="36"/>
      <c r="J13" s="36"/>
      <c r="K13" s="36"/>
      <c r="L13" s="33" t="str">
        <f aca="true">IF(I13="","",IF(K13&lt;&gt;"",K13,TODAY())-I13)</f>
        <v/>
      </c>
      <c r="M13" s="35"/>
      <c r="N13" s="35"/>
    </row>
    <row r="14" customFormat="false" ht="15" hidden="false" customHeight="false" outlineLevel="0" collapsed="false">
      <c r="A14" s="29" t="str">
        <f aca="false">IF(B14="","","OP-"&amp;TEXT(ROW()-4,"000"))</f>
        <v/>
      </c>
      <c r="B14" s="35"/>
      <c r="C14" s="35"/>
      <c r="D14" s="35"/>
      <c r="E14" s="39"/>
      <c r="F14" s="38" t="str">
        <f aca="false">IF(D14="","",IFERROR(INDEX(Listas!$B$5:$B$10,MATCH(D14,Listas!$A$5:$A$10,0)),""))</f>
        <v/>
      </c>
      <c r="G14" s="34" t="str">
        <f aca="false">IF(OR(E14="",F14=""),"",E14*F14)</f>
        <v/>
      </c>
      <c r="H14" s="35"/>
      <c r="I14" s="36"/>
      <c r="J14" s="36"/>
      <c r="K14" s="36"/>
      <c r="L14" s="33" t="str">
        <f aca="true">IF(I14="","",IF(K14&lt;&gt;"",K14,TODAY())-I14)</f>
        <v/>
      </c>
      <c r="M14" s="35"/>
      <c r="N14" s="35"/>
    </row>
    <row r="15" customFormat="false" ht="15" hidden="false" customHeight="false" outlineLevel="0" collapsed="false">
      <c r="A15" s="29" t="str">
        <f aca="false">IF(B15="","","OP-"&amp;TEXT(ROW()-4,"000"))</f>
        <v/>
      </c>
      <c r="B15" s="35"/>
      <c r="C15" s="35"/>
      <c r="D15" s="35"/>
      <c r="E15" s="39"/>
      <c r="F15" s="38" t="str">
        <f aca="false">IF(D15="","",IFERROR(INDEX(Listas!$B$5:$B$10,MATCH(D15,Listas!$A$5:$A$10,0)),""))</f>
        <v/>
      </c>
      <c r="G15" s="34" t="str">
        <f aca="false">IF(OR(E15="",F15=""),"",E15*F15)</f>
        <v/>
      </c>
      <c r="H15" s="35"/>
      <c r="I15" s="36"/>
      <c r="J15" s="36"/>
      <c r="K15" s="36"/>
      <c r="L15" s="33" t="str">
        <f aca="true">IF(I15="","",IF(K15&lt;&gt;"",K15,TODAY())-I15)</f>
        <v/>
      </c>
      <c r="M15" s="35"/>
      <c r="N15" s="35"/>
    </row>
    <row r="16" customFormat="false" ht="15" hidden="false" customHeight="false" outlineLevel="0" collapsed="false">
      <c r="A16" s="29" t="str">
        <f aca="false">IF(B16="","","OP-"&amp;TEXT(ROW()-4,"000"))</f>
        <v/>
      </c>
      <c r="B16" s="35"/>
      <c r="C16" s="35"/>
      <c r="D16" s="35"/>
      <c r="E16" s="39"/>
      <c r="F16" s="38" t="str">
        <f aca="false">IF(D16="","",IFERROR(INDEX(Listas!$B$5:$B$10,MATCH(D16,Listas!$A$5:$A$10,0)),""))</f>
        <v/>
      </c>
      <c r="G16" s="34" t="str">
        <f aca="false">IF(OR(E16="",F16=""),"",E16*F16)</f>
        <v/>
      </c>
      <c r="H16" s="35"/>
      <c r="I16" s="36"/>
      <c r="J16" s="36"/>
      <c r="K16" s="36"/>
      <c r="L16" s="33" t="str">
        <f aca="true">IF(I16="","",IF(K16&lt;&gt;"",K16,TODAY())-I16)</f>
        <v/>
      </c>
      <c r="M16" s="35"/>
      <c r="N16" s="35"/>
    </row>
    <row r="17" customFormat="false" ht="15" hidden="false" customHeight="false" outlineLevel="0" collapsed="false">
      <c r="A17" s="29" t="str">
        <f aca="false">IF(B17="","","OP-"&amp;TEXT(ROW()-4,"000"))</f>
        <v/>
      </c>
      <c r="B17" s="35"/>
      <c r="C17" s="35"/>
      <c r="D17" s="35"/>
      <c r="E17" s="39"/>
      <c r="F17" s="38" t="str">
        <f aca="false">IF(D17="","",IFERROR(INDEX(Listas!$B$5:$B$10,MATCH(D17,Listas!$A$5:$A$10,0)),""))</f>
        <v/>
      </c>
      <c r="G17" s="34" t="str">
        <f aca="false">IF(OR(E17="",F17=""),"",E17*F17)</f>
        <v/>
      </c>
      <c r="H17" s="35"/>
      <c r="I17" s="36"/>
      <c r="J17" s="36"/>
      <c r="K17" s="36"/>
      <c r="L17" s="33" t="str">
        <f aca="true">IF(I17="","",IF(K17&lt;&gt;"",K17,TODAY())-I17)</f>
        <v/>
      </c>
      <c r="M17" s="35"/>
      <c r="N17" s="35"/>
    </row>
    <row r="18" customFormat="false" ht="15" hidden="false" customHeight="false" outlineLevel="0" collapsed="false">
      <c r="A18" s="29" t="str">
        <f aca="false">IF(B18="","","OP-"&amp;TEXT(ROW()-4,"000"))</f>
        <v/>
      </c>
      <c r="B18" s="35"/>
      <c r="C18" s="35"/>
      <c r="D18" s="35"/>
      <c r="E18" s="39"/>
      <c r="F18" s="38" t="str">
        <f aca="false">IF(D18="","",IFERROR(INDEX(Listas!$B$5:$B$10,MATCH(D18,Listas!$A$5:$A$10,0)),""))</f>
        <v/>
      </c>
      <c r="G18" s="34" t="str">
        <f aca="false">IF(OR(E18="",F18=""),"",E18*F18)</f>
        <v/>
      </c>
      <c r="H18" s="35"/>
      <c r="I18" s="36"/>
      <c r="J18" s="36"/>
      <c r="K18" s="36"/>
      <c r="L18" s="33" t="str">
        <f aca="true">IF(I18="","",IF(K18&lt;&gt;"",K18,TODAY())-I18)</f>
        <v/>
      </c>
      <c r="M18" s="35"/>
      <c r="N18" s="35"/>
    </row>
    <row r="19" customFormat="false" ht="15" hidden="false" customHeight="false" outlineLevel="0" collapsed="false">
      <c r="A19" s="29" t="str">
        <f aca="false">IF(B19="","","OP-"&amp;TEXT(ROW()-4,"000"))</f>
        <v/>
      </c>
      <c r="B19" s="35"/>
      <c r="C19" s="35"/>
      <c r="D19" s="35"/>
      <c r="E19" s="39"/>
      <c r="F19" s="38" t="str">
        <f aca="false">IF(D19="","",IFERROR(INDEX(Listas!$B$5:$B$10,MATCH(D19,Listas!$A$5:$A$10,0)),""))</f>
        <v/>
      </c>
      <c r="G19" s="34" t="str">
        <f aca="false">IF(OR(E19="",F19=""),"",E19*F19)</f>
        <v/>
      </c>
      <c r="H19" s="35"/>
      <c r="I19" s="36"/>
      <c r="J19" s="36"/>
      <c r="K19" s="36"/>
      <c r="L19" s="33" t="str">
        <f aca="true">IF(I19="","",IF(K19&lt;&gt;"",K19,TODAY())-I19)</f>
        <v/>
      </c>
      <c r="M19" s="35"/>
      <c r="N19" s="35"/>
    </row>
    <row r="20" customFormat="false" ht="15" hidden="false" customHeight="false" outlineLevel="0" collapsed="false">
      <c r="A20" s="29" t="str">
        <f aca="false">IF(B20="","","OP-"&amp;TEXT(ROW()-4,"000"))</f>
        <v/>
      </c>
      <c r="B20" s="35"/>
      <c r="C20" s="35"/>
      <c r="D20" s="35"/>
      <c r="E20" s="39"/>
      <c r="F20" s="38" t="str">
        <f aca="false">IF(D20="","",IFERROR(INDEX(Listas!$B$5:$B$10,MATCH(D20,Listas!$A$5:$A$10,0)),""))</f>
        <v/>
      </c>
      <c r="G20" s="34" t="str">
        <f aca="false">IF(OR(E20="",F20=""),"",E20*F20)</f>
        <v/>
      </c>
      <c r="H20" s="35"/>
      <c r="I20" s="36"/>
      <c r="J20" s="36"/>
      <c r="K20" s="36"/>
      <c r="L20" s="33" t="str">
        <f aca="true">IF(I20="","",IF(K20&lt;&gt;"",K20,TODAY())-I20)</f>
        <v/>
      </c>
      <c r="M20" s="35"/>
      <c r="N20" s="35"/>
    </row>
    <row r="21" customFormat="false" ht="15" hidden="false" customHeight="false" outlineLevel="0" collapsed="false">
      <c r="A21" s="29" t="str">
        <f aca="false">IF(B21="","","OP-"&amp;TEXT(ROW()-4,"000"))</f>
        <v/>
      </c>
      <c r="B21" s="35"/>
      <c r="C21" s="35"/>
      <c r="D21" s="35"/>
      <c r="E21" s="39"/>
      <c r="F21" s="38" t="str">
        <f aca="false">IF(D21="","",IFERROR(INDEX(Listas!$B$5:$B$10,MATCH(D21,Listas!$A$5:$A$10,0)),""))</f>
        <v/>
      </c>
      <c r="G21" s="34" t="str">
        <f aca="false">IF(OR(E21="",F21=""),"",E21*F21)</f>
        <v/>
      </c>
      <c r="H21" s="35"/>
      <c r="I21" s="36"/>
      <c r="J21" s="36"/>
      <c r="K21" s="36"/>
      <c r="L21" s="33" t="str">
        <f aca="true">IF(I21="","",IF(K21&lt;&gt;"",K21,TODAY())-I21)</f>
        <v/>
      </c>
      <c r="M21" s="35"/>
      <c r="N21" s="35"/>
    </row>
    <row r="22" customFormat="false" ht="15" hidden="false" customHeight="false" outlineLevel="0" collapsed="false">
      <c r="A22" s="29" t="str">
        <f aca="false">IF(B22="","","OP-"&amp;TEXT(ROW()-4,"000"))</f>
        <v/>
      </c>
      <c r="B22" s="35"/>
      <c r="C22" s="35"/>
      <c r="D22" s="35"/>
      <c r="E22" s="39"/>
      <c r="F22" s="38" t="str">
        <f aca="false">IF(D22="","",IFERROR(INDEX(Listas!$B$5:$B$10,MATCH(D22,Listas!$A$5:$A$10,0)),""))</f>
        <v/>
      </c>
      <c r="G22" s="34" t="str">
        <f aca="false">IF(OR(E22="",F22=""),"",E22*F22)</f>
        <v/>
      </c>
      <c r="H22" s="35"/>
      <c r="I22" s="36"/>
      <c r="J22" s="36"/>
      <c r="K22" s="36"/>
      <c r="L22" s="33" t="str">
        <f aca="true">IF(I22="","",IF(K22&lt;&gt;"",K22,TODAY())-I22)</f>
        <v/>
      </c>
      <c r="M22" s="35"/>
      <c r="N22" s="35"/>
    </row>
    <row r="23" customFormat="false" ht="15" hidden="false" customHeight="false" outlineLevel="0" collapsed="false">
      <c r="A23" s="29" t="str">
        <f aca="false">IF(B23="","","OP-"&amp;TEXT(ROW()-4,"000"))</f>
        <v/>
      </c>
      <c r="B23" s="35"/>
      <c r="C23" s="35"/>
      <c r="D23" s="35"/>
      <c r="E23" s="39"/>
      <c r="F23" s="38" t="str">
        <f aca="false">IF(D23="","",IFERROR(INDEX(Listas!$B$5:$B$10,MATCH(D23,Listas!$A$5:$A$10,0)),""))</f>
        <v/>
      </c>
      <c r="G23" s="34" t="str">
        <f aca="false">IF(OR(E23="",F23=""),"",E23*F23)</f>
        <v/>
      </c>
      <c r="H23" s="35"/>
      <c r="I23" s="36"/>
      <c r="J23" s="36"/>
      <c r="K23" s="36"/>
      <c r="L23" s="33" t="str">
        <f aca="true">IF(I23="","",IF(K23&lt;&gt;"",K23,TODAY())-I23)</f>
        <v/>
      </c>
      <c r="M23" s="35"/>
      <c r="N23" s="35"/>
    </row>
    <row r="24" customFormat="false" ht="15" hidden="false" customHeight="false" outlineLevel="0" collapsed="false">
      <c r="A24" s="29" t="str">
        <f aca="false">IF(B24="","","OP-"&amp;TEXT(ROW()-4,"000"))</f>
        <v/>
      </c>
      <c r="B24" s="35"/>
      <c r="C24" s="35"/>
      <c r="D24" s="35"/>
      <c r="E24" s="39"/>
      <c r="F24" s="38" t="str">
        <f aca="false">IF(D24="","",IFERROR(INDEX(Listas!$B$5:$B$10,MATCH(D24,Listas!$A$5:$A$10,0)),""))</f>
        <v/>
      </c>
      <c r="G24" s="34" t="str">
        <f aca="false">IF(OR(E24="",F24=""),"",E24*F24)</f>
        <v/>
      </c>
      <c r="H24" s="35"/>
      <c r="I24" s="36"/>
      <c r="J24" s="36"/>
      <c r="K24" s="36"/>
      <c r="L24" s="33" t="str">
        <f aca="true">IF(I24="","",IF(K24&lt;&gt;"",K24,TODAY())-I24)</f>
        <v/>
      </c>
      <c r="M24" s="35"/>
      <c r="N24" s="35"/>
    </row>
    <row r="25" customFormat="false" ht="15" hidden="false" customHeight="false" outlineLevel="0" collapsed="false">
      <c r="A25" s="29" t="str">
        <f aca="false">IF(B25="","","OP-"&amp;TEXT(ROW()-4,"000"))</f>
        <v/>
      </c>
      <c r="B25" s="35"/>
      <c r="C25" s="35"/>
      <c r="D25" s="35"/>
      <c r="E25" s="39"/>
      <c r="F25" s="38" t="str">
        <f aca="false">IF(D25="","",IFERROR(INDEX(Listas!$B$5:$B$10,MATCH(D25,Listas!$A$5:$A$10,0)),""))</f>
        <v/>
      </c>
      <c r="G25" s="34" t="str">
        <f aca="false">IF(OR(E25="",F25=""),"",E25*F25)</f>
        <v/>
      </c>
      <c r="H25" s="35"/>
      <c r="I25" s="36"/>
      <c r="J25" s="36"/>
      <c r="K25" s="36"/>
      <c r="L25" s="33" t="str">
        <f aca="true">IF(I25="","",IF(K25&lt;&gt;"",K25,TODAY())-I25)</f>
        <v/>
      </c>
      <c r="M25" s="35"/>
      <c r="N25" s="35"/>
    </row>
    <row r="26" customFormat="false" ht="15" hidden="false" customHeight="false" outlineLevel="0" collapsed="false">
      <c r="A26" s="29" t="str">
        <f aca="false">IF(B26="","","OP-"&amp;TEXT(ROW()-4,"000"))</f>
        <v/>
      </c>
      <c r="B26" s="35"/>
      <c r="C26" s="35"/>
      <c r="D26" s="35"/>
      <c r="E26" s="39"/>
      <c r="F26" s="38" t="str">
        <f aca="false">IF(D26="","",IFERROR(INDEX(Listas!$B$5:$B$10,MATCH(D26,Listas!$A$5:$A$10,0)),""))</f>
        <v/>
      </c>
      <c r="G26" s="34" t="str">
        <f aca="false">IF(OR(E26="",F26=""),"",E26*F26)</f>
        <v/>
      </c>
      <c r="H26" s="35"/>
      <c r="I26" s="36"/>
      <c r="J26" s="36"/>
      <c r="K26" s="36"/>
      <c r="L26" s="33" t="str">
        <f aca="true">IF(I26="","",IF(K26&lt;&gt;"",K26,TODAY())-I26)</f>
        <v/>
      </c>
      <c r="M26" s="35"/>
      <c r="N26" s="35"/>
    </row>
    <row r="27" customFormat="false" ht="15" hidden="false" customHeight="false" outlineLevel="0" collapsed="false">
      <c r="A27" s="29" t="str">
        <f aca="false">IF(B27="","","OP-"&amp;TEXT(ROW()-4,"000"))</f>
        <v/>
      </c>
      <c r="B27" s="35"/>
      <c r="C27" s="35"/>
      <c r="D27" s="35"/>
      <c r="E27" s="39"/>
      <c r="F27" s="38" t="str">
        <f aca="false">IF(D27="","",IFERROR(INDEX(Listas!$B$5:$B$10,MATCH(D27,Listas!$A$5:$A$10,0)),""))</f>
        <v/>
      </c>
      <c r="G27" s="34" t="str">
        <f aca="false">IF(OR(E27="",F27=""),"",E27*F27)</f>
        <v/>
      </c>
      <c r="H27" s="35"/>
      <c r="I27" s="36"/>
      <c r="J27" s="36"/>
      <c r="K27" s="36"/>
      <c r="L27" s="33" t="str">
        <f aca="true">IF(I27="","",IF(K27&lt;&gt;"",K27,TODAY())-I27)</f>
        <v/>
      </c>
      <c r="M27" s="35"/>
      <c r="N27" s="35"/>
    </row>
    <row r="28" customFormat="false" ht="15" hidden="false" customHeight="false" outlineLevel="0" collapsed="false">
      <c r="A28" s="29" t="str">
        <f aca="false">IF(B28="","","OP-"&amp;TEXT(ROW()-4,"000"))</f>
        <v/>
      </c>
      <c r="B28" s="35"/>
      <c r="C28" s="35"/>
      <c r="D28" s="35"/>
      <c r="E28" s="39"/>
      <c r="F28" s="38" t="str">
        <f aca="false">IF(D28="","",IFERROR(INDEX(Listas!$B$5:$B$10,MATCH(D28,Listas!$A$5:$A$10,0)),""))</f>
        <v/>
      </c>
      <c r="G28" s="34" t="str">
        <f aca="false">IF(OR(E28="",F28=""),"",E28*F28)</f>
        <v/>
      </c>
      <c r="H28" s="35"/>
      <c r="I28" s="36"/>
      <c r="J28" s="36"/>
      <c r="K28" s="36"/>
      <c r="L28" s="33" t="str">
        <f aca="true">IF(I28="","",IF(K28&lt;&gt;"",K28,TODAY())-I28)</f>
        <v/>
      </c>
      <c r="M28" s="35"/>
      <c r="N28" s="35"/>
    </row>
    <row r="29" customFormat="false" ht="15" hidden="false" customHeight="false" outlineLevel="0" collapsed="false">
      <c r="A29" s="29" t="str">
        <f aca="false">IF(B29="","","OP-"&amp;TEXT(ROW()-4,"000"))</f>
        <v/>
      </c>
      <c r="B29" s="35"/>
      <c r="C29" s="35"/>
      <c r="D29" s="35"/>
      <c r="E29" s="39"/>
      <c r="F29" s="38" t="str">
        <f aca="false">IF(D29="","",IFERROR(INDEX(Listas!$B$5:$B$10,MATCH(D29,Listas!$A$5:$A$10,0)),""))</f>
        <v/>
      </c>
      <c r="G29" s="34" t="str">
        <f aca="false">IF(OR(E29="",F29=""),"",E29*F29)</f>
        <v/>
      </c>
      <c r="H29" s="35"/>
      <c r="I29" s="36"/>
      <c r="J29" s="36"/>
      <c r="K29" s="36"/>
      <c r="L29" s="33" t="str">
        <f aca="true">IF(I29="","",IF(K29&lt;&gt;"",K29,TODAY())-I29)</f>
        <v/>
      </c>
      <c r="M29" s="35"/>
      <c r="N29" s="35"/>
    </row>
    <row r="30" customFormat="false" ht="15" hidden="false" customHeight="false" outlineLevel="0" collapsed="false">
      <c r="A30" s="29" t="str">
        <f aca="false">IF(B30="","","OP-"&amp;TEXT(ROW()-4,"000"))</f>
        <v/>
      </c>
      <c r="B30" s="35"/>
      <c r="C30" s="35"/>
      <c r="D30" s="35"/>
      <c r="E30" s="39"/>
      <c r="F30" s="38" t="str">
        <f aca="false">IF(D30="","",IFERROR(INDEX(Listas!$B$5:$B$10,MATCH(D30,Listas!$A$5:$A$10,0)),""))</f>
        <v/>
      </c>
      <c r="G30" s="34" t="str">
        <f aca="false">IF(OR(E30="",F30=""),"",E30*F30)</f>
        <v/>
      </c>
      <c r="H30" s="35"/>
      <c r="I30" s="36"/>
      <c r="J30" s="36"/>
      <c r="K30" s="36"/>
      <c r="L30" s="33" t="str">
        <f aca="true">IF(I30="","",IF(K30&lt;&gt;"",K30,TODAY())-I30)</f>
        <v/>
      </c>
      <c r="M30" s="35"/>
      <c r="N30" s="35"/>
    </row>
    <row r="31" customFormat="false" ht="15" hidden="false" customHeight="false" outlineLevel="0" collapsed="false">
      <c r="A31" s="29" t="str">
        <f aca="false">IF(B31="","","OP-"&amp;TEXT(ROW()-4,"000"))</f>
        <v/>
      </c>
      <c r="B31" s="35"/>
      <c r="C31" s="35"/>
      <c r="D31" s="35"/>
      <c r="E31" s="39"/>
      <c r="F31" s="38" t="str">
        <f aca="false">IF(D31="","",IFERROR(INDEX(Listas!$B$5:$B$10,MATCH(D31,Listas!$A$5:$A$10,0)),""))</f>
        <v/>
      </c>
      <c r="G31" s="34" t="str">
        <f aca="false">IF(OR(E31="",F31=""),"",E31*F31)</f>
        <v/>
      </c>
      <c r="H31" s="35"/>
      <c r="I31" s="36"/>
      <c r="J31" s="36"/>
      <c r="K31" s="36"/>
      <c r="L31" s="33" t="str">
        <f aca="true">IF(I31="","",IF(K31&lt;&gt;"",K31,TODAY())-I31)</f>
        <v/>
      </c>
      <c r="M31" s="35"/>
      <c r="N31" s="35"/>
    </row>
    <row r="32" customFormat="false" ht="15" hidden="false" customHeight="false" outlineLevel="0" collapsed="false">
      <c r="A32" s="29" t="str">
        <f aca="false">IF(B32="","","OP-"&amp;TEXT(ROW()-4,"000"))</f>
        <v/>
      </c>
      <c r="B32" s="35"/>
      <c r="C32" s="35"/>
      <c r="D32" s="35"/>
      <c r="E32" s="39"/>
      <c r="F32" s="38" t="str">
        <f aca="false">IF(D32="","",IFERROR(INDEX(Listas!$B$5:$B$10,MATCH(D32,Listas!$A$5:$A$10,0)),""))</f>
        <v/>
      </c>
      <c r="G32" s="34" t="str">
        <f aca="false">IF(OR(E32="",F32=""),"",E32*F32)</f>
        <v/>
      </c>
      <c r="H32" s="35"/>
      <c r="I32" s="36"/>
      <c r="J32" s="36"/>
      <c r="K32" s="36"/>
      <c r="L32" s="33" t="str">
        <f aca="true">IF(I32="","",IF(K32&lt;&gt;"",K32,TODAY())-I32)</f>
        <v/>
      </c>
      <c r="M32" s="35"/>
      <c r="N32" s="35"/>
    </row>
    <row r="33" customFormat="false" ht="15" hidden="false" customHeight="false" outlineLevel="0" collapsed="false">
      <c r="A33" s="29" t="str">
        <f aca="false">IF(B33="","","OP-"&amp;TEXT(ROW()-4,"000"))</f>
        <v/>
      </c>
      <c r="B33" s="35"/>
      <c r="C33" s="35"/>
      <c r="D33" s="35"/>
      <c r="E33" s="39"/>
      <c r="F33" s="38" t="str">
        <f aca="false">IF(D33="","",IFERROR(INDEX(Listas!$B$5:$B$10,MATCH(D33,Listas!$A$5:$A$10,0)),""))</f>
        <v/>
      </c>
      <c r="G33" s="34" t="str">
        <f aca="false">IF(OR(E33="",F33=""),"",E33*F33)</f>
        <v/>
      </c>
      <c r="H33" s="35"/>
      <c r="I33" s="36"/>
      <c r="J33" s="36"/>
      <c r="K33" s="36"/>
      <c r="L33" s="33" t="str">
        <f aca="true">IF(I33="","",IF(K33&lt;&gt;"",K33,TODAY())-I33)</f>
        <v/>
      </c>
      <c r="M33" s="35"/>
      <c r="N33" s="35"/>
    </row>
    <row r="34" customFormat="false" ht="15" hidden="false" customHeight="false" outlineLevel="0" collapsed="false">
      <c r="A34" s="29" t="str">
        <f aca="false">IF(B34="","","OP-"&amp;TEXT(ROW()-4,"000"))</f>
        <v/>
      </c>
      <c r="B34" s="35"/>
      <c r="C34" s="35"/>
      <c r="D34" s="35"/>
      <c r="E34" s="39"/>
      <c r="F34" s="38" t="str">
        <f aca="false">IF(D34="","",IFERROR(INDEX(Listas!$B$5:$B$10,MATCH(D34,Listas!$A$5:$A$10,0)),""))</f>
        <v/>
      </c>
      <c r="G34" s="34" t="str">
        <f aca="false">IF(OR(E34="",F34=""),"",E34*F34)</f>
        <v/>
      </c>
      <c r="H34" s="35"/>
      <c r="I34" s="36"/>
      <c r="J34" s="36"/>
      <c r="K34" s="36"/>
      <c r="L34" s="33" t="str">
        <f aca="true">IF(I34="","",IF(K34&lt;&gt;"",K34,TODAY())-I34)</f>
        <v/>
      </c>
      <c r="M34" s="35"/>
      <c r="N34" s="35"/>
    </row>
    <row r="35" customFormat="false" ht="15" hidden="false" customHeight="false" outlineLevel="0" collapsed="false">
      <c r="A35" s="29" t="str">
        <f aca="false">IF(B35="","","OP-"&amp;TEXT(ROW()-4,"000"))</f>
        <v/>
      </c>
      <c r="B35" s="35"/>
      <c r="C35" s="35"/>
      <c r="D35" s="35"/>
      <c r="E35" s="39"/>
      <c r="F35" s="38" t="str">
        <f aca="false">IF(D35="","",IFERROR(INDEX(Listas!$B$5:$B$10,MATCH(D35,Listas!$A$5:$A$10,0)),""))</f>
        <v/>
      </c>
      <c r="G35" s="34" t="str">
        <f aca="false">IF(OR(E35="",F35=""),"",E35*F35)</f>
        <v/>
      </c>
      <c r="H35" s="35"/>
      <c r="I35" s="36"/>
      <c r="J35" s="36"/>
      <c r="K35" s="36"/>
      <c r="L35" s="33" t="str">
        <f aca="true">IF(I35="","",IF(K35&lt;&gt;"",K35,TODAY())-I35)</f>
        <v/>
      </c>
      <c r="M35" s="35"/>
      <c r="N35" s="35"/>
    </row>
    <row r="36" customFormat="false" ht="15" hidden="false" customHeight="false" outlineLevel="0" collapsed="false">
      <c r="A36" s="29" t="str">
        <f aca="false">IF(B36="","","OP-"&amp;TEXT(ROW()-4,"000"))</f>
        <v/>
      </c>
      <c r="B36" s="35"/>
      <c r="C36" s="35"/>
      <c r="D36" s="35"/>
      <c r="E36" s="39"/>
      <c r="F36" s="38" t="str">
        <f aca="false">IF(D36="","",IFERROR(INDEX(Listas!$B$5:$B$10,MATCH(D36,Listas!$A$5:$A$10,0)),""))</f>
        <v/>
      </c>
      <c r="G36" s="34" t="str">
        <f aca="false">IF(OR(E36="",F36=""),"",E36*F36)</f>
        <v/>
      </c>
      <c r="H36" s="35"/>
      <c r="I36" s="36"/>
      <c r="J36" s="36"/>
      <c r="K36" s="36"/>
      <c r="L36" s="33" t="str">
        <f aca="true">IF(I36="","",IF(K36&lt;&gt;"",K36,TODAY())-I36)</f>
        <v/>
      </c>
      <c r="M36" s="35"/>
      <c r="N36" s="35"/>
    </row>
    <row r="37" customFormat="false" ht="15" hidden="false" customHeight="false" outlineLevel="0" collapsed="false">
      <c r="A37" s="29" t="str">
        <f aca="false">IF(B37="","","OP-"&amp;TEXT(ROW()-4,"000"))</f>
        <v/>
      </c>
      <c r="B37" s="35"/>
      <c r="C37" s="35"/>
      <c r="D37" s="35"/>
      <c r="E37" s="39"/>
      <c r="F37" s="38" t="str">
        <f aca="false">IF(D37="","",IFERROR(INDEX(Listas!$B$5:$B$10,MATCH(D37,Listas!$A$5:$A$10,0)),""))</f>
        <v/>
      </c>
      <c r="G37" s="34" t="str">
        <f aca="false">IF(OR(E37="",F37=""),"",E37*F37)</f>
        <v/>
      </c>
      <c r="H37" s="35"/>
      <c r="I37" s="36"/>
      <c r="J37" s="36"/>
      <c r="K37" s="36"/>
      <c r="L37" s="33" t="str">
        <f aca="true">IF(I37="","",IF(K37&lt;&gt;"",K37,TODAY())-I37)</f>
        <v/>
      </c>
      <c r="M37" s="35"/>
      <c r="N37" s="35"/>
    </row>
    <row r="38" customFormat="false" ht="15" hidden="false" customHeight="false" outlineLevel="0" collapsed="false">
      <c r="A38" s="29" t="str">
        <f aca="false">IF(B38="","","OP-"&amp;TEXT(ROW()-4,"000"))</f>
        <v/>
      </c>
      <c r="B38" s="35"/>
      <c r="C38" s="35"/>
      <c r="D38" s="35"/>
      <c r="E38" s="39"/>
      <c r="F38" s="38" t="str">
        <f aca="false">IF(D38="","",IFERROR(INDEX(Listas!$B$5:$B$10,MATCH(D38,Listas!$A$5:$A$10,0)),""))</f>
        <v/>
      </c>
      <c r="G38" s="34" t="str">
        <f aca="false">IF(OR(E38="",F38=""),"",E38*F38)</f>
        <v/>
      </c>
      <c r="H38" s="35"/>
      <c r="I38" s="36"/>
      <c r="J38" s="36"/>
      <c r="K38" s="36"/>
      <c r="L38" s="33" t="str">
        <f aca="true">IF(I38="","",IF(K38&lt;&gt;"",K38,TODAY())-I38)</f>
        <v/>
      </c>
      <c r="M38" s="35"/>
      <c r="N38" s="35"/>
    </row>
    <row r="39" customFormat="false" ht="15" hidden="false" customHeight="false" outlineLevel="0" collapsed="false">
      <c r="A39" s="29" t="str">
        <f aca="false">IF(B39="","","OP-"&amp;TEXT(ROW()-4,"000"))</f>
        <v/>
      </c>
      <c r="B39" s="35"/>
      <c r="C39" s="35"/>
      <c r="D39" s="35"/>
      <c r="E39" s="39"/>
      <c r="F39" s="38" t="str">
        <f aca="false">IF(D39="","",IFERROR(INDEX(Listas!$B$5:$B$10,MATCH(D39,Listas!$A$5:$A$10,0)),""))</f>
        <v/>
      </c>
      <c r="G39" s="34" t="str">
        <f aca="false">IF(OR(E39="",F39=""),"",E39*F39)</f>
        <v/>
      </c>
      <c r="H39" s="35"/>
      <c r="I39" s="36"/>
      <c r="J39" s="36"/>
      <c r="K39" s="36"/>
      <c r="L39" s="33" t="str">
        <f aca="true">IF(I39="","",IF(K39&lt;&gt;"",K39,TODAY())-I39)</f>
        <v/>
      </c>
      <c r="M39" s="35"/>
      <c r="N39" s="35"/>
    </row>
    <row r="40" customFormat="false" ht="15" hidden="false" customHeight="false" outlineLevel="0" collapsed="false">
      <c r="A40" s="29" t="str">
        <f aca="false">IF(B40="","","OP-"&amp;TEXT(ROW()-4,"000"))</f>
        <v/>
      </c>
      <c r="B40" s="35"/>
      <c r="C40" s="35"/>
      <c r="D40" s="35"/>
      <c r="E40" s="39"/>
      <c r="F40" s="38" t="str">
        <f aca="false">IF(D40="","",IFERROR(INDEX(Listas!$B$5:$B$10,MATCH(D40,Listas!$A$5:$A$10,0)),""))</f>
        <v/>
      </c>
      <c r="G40" s="34" t="str">
        <f aca="false">IF(OR(E40="",F40=""),"",E40*F40)</f>
        <v/>
      </c>
      <c r="H40" s="35"/>
      <c r="I40" s="36"/>
      <c r="J40" s="36"/>
      <c r="K40" s="36"/>
      <c r="L40" s="33" t="str">
        <f aca="true">IF(I40="","",IF(K40&lt;&gt;"",K40,TODAY())-I40)</f>
        <v/>
      </c>
      <c r="M40" s="35"/>
      <c r="N40" s="35"/>
    </row>
    <row r="41" customFormat="false" ht="15" hidden="false" customHeight="false" outlineLevel="0" collapsed="false">
      <c r="A41" s="29" t="str">
        <f aca="false">IF(B41="","","OP-"&amp;TEXT(ROW()-4,"000"))</f>
        <v/>
      </c>
      <c r="B41" s="35"/>
      <c r="C41" s="35"/>
      <c r="D41" s="35"/>
      <c r="E41" s="39"/>
      <c r="F41" s="38" t="str">
        <f aca="false">IF(D41="","",IFERROR(INDEX(Listas!$B$5:$B$10,MATCH(D41,Listas!$A$5:$A$10,0)),""))</f>
        <v/>
      </c>
      <c r="G41" s="34" t="str">
        <f aca="false">IF(OR(E41="",F41=""),"",E41*F41)</f>
        <v/>
      </c>
      <c r="H41" s="35"/>
      <c r="I41" s="36"/>
      <c r="J41" s="36"/>
      <c r="K41" s="36"/>
      <c r="L41" s="33" t="str">
        <f aca="true">IF(I41="","",IF(K41&lt;&gt;"",K41,TODAY())-I41)</f>
        <v/>
      </c>
      <c r="M41" s="35"/>
      <c r="N41" s="35"/>
    </row>
    <row r="42" customFormat="false" ht="15" hidden="false" customHeight="false" outlineLevel="0" collapsed="false">
      <c r="A42" s="29" t="str">
        <f aca="false">IF(B42="","","OP-"&amp;TEXT(ROW()-4,"000"))</f>
        <v/>
      </c>
      <c r="B42" s="35"/>
      <c r="C42" s="35"/>
      <c r="D42" s="35"/>
      <c r="E42" s="39"/>
      <c r="F42" s="38" t="str">
        <f aca="false">IF(D42="","",IFERROR(INDEX(Listas!$B$5:$B$10,MATCH(D42,Listas!$A$5:$A$10,0)),""))</f>
        <v/>
      </c>
      <c r="G42" s="34" t="str">
        <f aca="false">IF(OR(E42="",F42=""),"",E42*F42)</f>
        <v/>
      </c>
      <c r="H42" s="35"/>
      <c r="I42" s="36"/>
      <c r="J42" s="36"/>
      <c r="K42" s="36"/>
      <c r="L42" s="33" t="str">
        <f aca="true">IF(I42="","",IF(K42&lt;&gt;"",K42,TODAY())-I42)</f>
        <v/>
      </c>
      <c r="M42" s="35"/>
      <c r="N42" s="35"/>
    </row>
    <row r="43" customFormat="false" ht="15" hidden="false" customHeight="false" outlineLevel="0" collapsed="false">
      <c r="A43" s="29" t="str">
        <f aca="false">IF(B43="","","OP-"&amp;TEXT(ROW()-4,"000"))</f>
        <v/>
      </c>
      <c r="B43" s="35"/>
      <c r="C43" s="35"/>
      <c r="D43" s="35"/>
      <c r="E43" s="39"/>
      <c r="F43" s="38" t="str">
        <f aca="false">IF(D43="","",IFERROR(INDEX(Listas!$B$5:$B$10,MATCH(D43,Listas!$A$5:$A$10,0)),""))</f>
        <v/>
      </c>
      <c r="G43" s="34" t="str">
        <f aca="false">IF(OR(E43="",F43=""),"",E43*F43)</f>
        <v/>
      </c>
      <c r="H43" s="35"/>
      <c r="I43" s="36"/>
      <c r="J43" s="36"/>
      <c r="K43" s="36"/>
      <c r="L43" s="33" t="str">
        <f aca="true">IF(I43="","",IF(K43&lt;&gt;"",K43,TODAY())-I43)</f>
        <v/>
      </c>
      <c r="M43" s="35"/>
      <c r="N43" s="35"/>
    </row>
    <row r="44" customFormat="false" ht="15" hidden="false" customHeight="false" outlineLevel="0" collapsed="false">
      <c r="A44" s="29" t="str">
        <f aca="false">IF(B44="","","OP-"&amp;TEXT(ROW()-4,"000"))</f>
        <v/>
      </c>
      <c r="B44" s="35"/>
      <c r="C44" s="35"/>
      <c r="D44" s="35"/>
      <c r="E44" s="39"/>
      <c r="F44" s="38" t="str">
        <f aca="false">IF(D44="","",IFERROR(INDEX(Listas!$B$5:$B$10,MATCH(D44,Listas!$A$5:$A$10,0)),""))</f>
        <v/>
      </c>
      <c r="G44" s="34" t="str">
        <f aca="false">IF(OR(E44="",F44=""),"",E44*F44)</f>
        <v/>
      </c>
      <c r="H44" s="35"/>
      <c r="I44" s="36"/>
      <c r="J44" s="36"/>
      <c r="K44" s="36"/>
      <c r="L44" s="33" t="str">
        <f aca="true">IF(I44="","",IF(K44&lt;&gt;"",K44,TODAY())-I44)</f>
        <v/>
      </c>
      <c r="M44" s="35"/>
      <c r="N44" s="35"/>
    </row>
    <row r="45" customFormat="false" ht="15" hidden="false" customHeight="false" outlineLevel="0" collapsed="false">
      <c r="A45" s="29" t="str">
        <f aca="false">IF(B45="","","OP-"&amp;TEXT(ROW()-4,"000"))</f>
        <v/>
      </c>
      <c r="B45" s="35"/>
      <c r="C45" s="35"/>
      <c r="D45" s="35"/>
      <c r="E45" s="39"/>
      <c r="F45" s="38" t="str">
        <f aca="false">IF(D45="","",IFERROR(INDEX(Listas!$B$5:$B$10,MATCH(D45,Listas!$A$5:$A$10,0)),""))</f>
        <v/>
      </c>
      <c r="G45" s="34" t="str">
        <f aca="false">IF(OR(E45="",F45=""),"",E45*F45)</f>
        <v/>
      </c>
      <c r="H45" s="35"/>
      <c r="I45" s="36"/>
      <c r="J45" s="36"/>
      <c r="K45" s="36"/>
      <c r="L45" s="33" t="str">
        <f aca="true">IF(I45="","",IF(K45&lt;&gt;"",K45,TODAY())-I45)</f>
        <v/>
      </c>
      <c r="M45" s="35"/>
      <c r="N45" s="35"/>
    </row>
    <row r="46" customFormat="false" ht="15" hidden="false" customHeight="false" outlineLevel="0" collapsed="false">
      <c r="A46" s="29" t="str">
        <f aca="false">IF(B46="","","OP-"&amp;TEXT(ROW()-4,"000"))</f>
        <v/>
      </c>
      <c r="B46" s="35"/>
      <c r="C46" s="35"/>
      <c r="D46" s="35"/>
      <c r="E46" s="39"/>
      <c r="F46" s="38" t="str">
        <f aca="false">IF(D46="","",IFERROR(INDEX(Listas!$B$5:$B$10,MATCH(D46,Listas!$A$5:$A$10,0)),""))</f>
        <v/>
      </c>
      <c r="G46" s="34" t="str">
        <f aca="false">IF(OR(E46="",F46=""),"",E46*F46)</f>
        <v/>
      </c>
      <c r="H46" s="35"/>
      <c r="I46" s="36"/>
      <c r="J46" s="36"/>
      <c r="K46" s="36"/>
      <c r="L46" s="33" t="str">
        <f aca="true">IF(I46="","",IF(K46&lt;&gt;"",K46,TODAY())-I46)</f>
        <v/>
      </c>
      <c r="M46" s="35"/>
      <c r="N46" s="35"/>
    </row>
    <row r="47" customFormat="false" ht="15" hidden="false" customHeight="false" outlineLevel="0" collapsed="false">
      <c r="A47" s="29" t="str">
        <f aca="false">IF(B47="","","OP-"&amp;TEXT(ROW()-4,"000"))</f>
        <v/>
      </c>
      <c r="B47" s="35"/>
      <c r="C47" s="35"/>
      <c r="D47" s="35"/>
      <c r="E47" s="39"/>
      <c r="F47" s="38" t="str">
        <f aca="false">IF(D47="","",IFERROR(INDEX(Listas!$B$5:$B$10,MATCH(D47,Listas!$A$5:$A$10,0)),""))</f>
        <v/>
      </c>
      <c r="G47" s="34" t="str">
        <f aca="false">IF(OR(E47="",F47=""),"",E47*F47)</f>
        <v/>
      </c>
      <c r="H47" s="35"/>
      <c r="I47" s="36"/>
      <c r="J47" s="36"/>
      <c r="K47" s="36"/>
      <c r="L47" s="33" t="str">
        <f aca="true">IF(I47="","",IF(K47&lt;&gt;"",K47,TODAY())-I47)</f>
        <v/>
      </c>
      <c r="M47" s="35"/>
      <c r="N47" s="35"/>
    </row>
    <row r="48" customFormat="false" ht="15" hidden="false" customHeight="false" outlineLevel="0" collapsed="false">
      <c r="A48" s="29" t="str">
        <f aca="false">IF(B48="","","OP-"&amp;TEXT(ROW()-4,"000"))</f>
        <v/>
      </c>
      <c r="B48" s="35"/>
      <c r="C48" s="35"/>
      <c r="D48" s="35"/>
      <c r="E48" s="39"/>
      <c r="F48" s="38" t="str">
        <f aca="false">IF(D48="","",IFERROR(INDEX(Listas!$B$5:$B$10,MATCH(D48,Listas!$A$5:$A$10,0)),""))</f>
        <v/>
      </c>
      <c r="G48" s="34" t="str">
        <f aca="false">IF(OR(E48="",F48=""),"",E48*F48)</f>
        <v/>
      </c>
      <c r="H48" s="35"/>
      <c r="I48" s="36"/>
      <c r="J48" s="36"/>
      <c r="K48" s="36"/>
      <c r="L48" s="33" t="str">
        <f aca="true">IF(I48="","",IF(K48&lt;&gt;"",K48,TODAY())-I48)</f>
        <v/>
      </c>
      <c r="M48" s="35"/>
      <c r="N48" s="35"/>
    </row>
    <row r="49" customFormat="false" ht="15" hidden="false" customHeight="false" outlineLevel="0" collapsed="false">
      <c r="A49" s="29" t="str">
        <f aca="false">IF(B49="","","OP-"&amp;TEXT(ROW()-4,"000"))</f>
        <v/>
      </c>
      <c r="B49" s="35"/>
      <c r="C49" s="35"/>
      <c r="D49" s="35"/>
      <c r="E49" s="39"/>
      <c r="F49" s="38" t="str">
        <f aca="false">IF(D49="","",IFERROR(INDEX(Listas!$B$5:$B$10,MATCH(D49,Listas!$A$5:$A$10,0)),""))</f>
        <v/>
      </c>
      <c r="G49" s="34" t="str">
        <f aca="false">IF(OR(E49="",F49=""),"",E49*F49)</f>
        <v/>
      </c>
      <c r="H49" s="35"/>
      <c r="I49" s="36"/>
      <c r="J49" s="36"/>
      <c r="K49" s="36"/>
      <c r="L49" s="33" t="str">
        <f aca="true">IF(I49="","",IF(K49&lt;&gt;"",K49,TODAY())-I49)</f>
        <v/>
      </c>
      <c r="M49" s="35"/>
      <c r="N49" s="35"/>
    </row>
    <row r="50" customFormat="false" ht="15" hidden="false" customHeight="false" outlineLevel="0" collapsed="false">
      <c r="A50" s="29" t="str">
        <f aca="false">IF(B50="","","OP-"&amp;TEXT(ROW()-4,"000"))</f>
        <v/>
      </c>
      <c r="B50" s="35"/>
      <c r="C50" s="35"/>
      <c r="D50" s="35"/>
      <c r="E50" s="39"/>
      <c r="F50" s="38" t="str">
        <f aca="false">IF(D50="","",IFERROR(INDEX(Listas!$B$5:$B$10,MATCH(D50,Listas!$A$5:$A$10,0)),""))</f>
        <v/>
      </c>
      <c r="G50" s="34" t="str">
        <f aca="false">IF(OR(E50="",F50=""),"",E50*F50)</f>
        <v/>
      </c>
      <c r="H50" s="35"/>
      <c r="I50" s="36"/>
      <c r="J50" s="36"/>
      <c r="K50" s="36"/>
      <c r="L50" s="33" t="str">
        <f aca="true">IF(I50="","",IF(K50&lt;&gt;"",K50,TODAY())-I50)</f>
        <v/>
      </c>
      <c r="M50" s="35"/>
      <c r="N50" s="35"/>
    </row>
    <row r="51" customFormat="false" ht="15" hidden="false" customHeight="false" outlineLevel="0" collapsed="false">
      <c r="A51" s="29" t="str">
        <f aca="false">IF(B51="","","OP-"&amp;TEXT(ROW()-4,"000"))</f>
        <v/>
      </c>
      <c r="B51" s="35"/>
      <c r="C51" s="35"/>
      <c r="D51" s="35"/>
      <c r="E51" s="39"/>
      <c r="F51" s="38" t="str">
        <f aca="false">IF(D51="","",IFERROR(INDEX(Listas!$B$5:$B$10,MATCH(D51,Listas!$A$5:$A$10,0)),""))</f>
        <v/>
      </c>
      <c r="G51" s="34" t="str">
        <f aca="false">IF(OR(E51="",F51=""),"",E51*F51)</f>
        <v/>
      </c>
      <c r="H51" s="35"/>
      <c r="I51" s="36"/>
      <c r="J51" s="36"/>
      <c r="K51" s="36"/>
      <c r="L51" s="33" t="str">
        <f aca="true">IF(I51="","",IF(K51&lt;&gt;"",K51,TODAY())-I51)</f>
        <v/>
      </c>
      <c r="M51" s="35"/>
      <c r="N51" s="35"/>
    </row>
    <row r="52" customFormat="false" ht="15" hidden="false" customHeight="false" outlineLevel="0" collapsed="false">
      <c r="A52" s="29" t="str">
        <f aca="false">IF(B52="","","OP-"&amp;TEXT(ROW()-4,"000"))</f>
        <v/>
      </c>
      <c r="B52" s="35"/>
      <c r="C52" s="35"/>
      <c r="D52" s="35"/>
      <c r="E52" s="39"/>
      <c r="F52" s="38" t="str">
        <f aca="false">IF(D52="","",IFERROR(INDEX(Listas!$B$5:$B$10,MATCH(D52,Listas!$A$5:$A$10,0)),""))</f>
        <v/>
      </c>
      <c r="G52" s="34" t="str">
        <f aca="false">IF(OR(E52="",F52=""),"",E52*F52)</f>
        <v/>
      </c>
      <c r="H52" s="35"/>
      <c r="I52" s="36"/>
      <c r="J52" s="36"/>
      <c r="K52" s="36"/>
      <c r="L52" s="33" t="str">
        <f aca="true">IF(I52="","",IF(K52&lt;&gt;"",K52,TODAY())-I52)</f>
        <v/>
      </c>
      <c r="M52" s="35"/>
      <c r="N52" s="35"/>
    </row>
    <row r="53" customFormat="false" ht="15" hidden="false" customHeight="false" outlineLevel="0" collapsed="false">
      <c r="A53" s="29" t="str">
        <f aca="false">IF(B53="","","OP-"&amp;TEXT(ROW()-4,"000"))</f>
        <v/>
      </c>
      <c r="B53" s="35"/>
      <c r="C53" s="35"/>
      <c r="D53" s="35"/>
      <c r="E53" s="39"/>
      <c r="F53" s="38" t="str">
        <f aca="false">IF(D53="","",IFERROR(INDEX(Listas!$B$5:$B$10,MATCH(D53,Listas!$A$5:$A$10,0)),""))</f>
        <v/>
      </c>
      <c r="G53" s="34" t="str">
        <f aca="false">IF(OR(E53="",F53=""),"",E53*F53)</f>
        <v/>
      </c>
      <c r="H53" s="35"/>
      <c r="I53" s="36"/>
      <c r="J53" s="36"/>
      <c r="K53" s="36"/>
      <c r="L53" s="33" t="str">
        <f aca="true">IF(I53="","",IF(K53&lt;&gt;"",K53,TODAY())-I53)</f>
        <v/>
      </c>
      <c r="M53" s="35"/>
      <c r="N53" s="35"/>
    </row>
    <row r="54" customFormat="false" ht="15" hidden="false" customHeight="false" outlineLevel="0" collapsed="false">
      <c r="A54" s="29" t="str">
        <f aca="false">IF(B54="","","OP-"&amp;TEXT(ROW()-4,"000"))</f>
        <v/>
      </c>
      <c r="B54" s="35"/>
      <c r="C54" s="35"/>
      <c r="D54" s="35"/>
      <c r="E54" s="39"/>
      <c r="F54" s="38" t="str">
        <f aca="false">IF(D54="","",IFERROR(INDEX(Listas!$B$5:$B$10,MATCH(D54,Listas!$A$5:$A$10,0)),""))</f>
        <v/>
      </c>
      <c r="G54" s="34" t="str">
        <f aca="false">IF(OR(E54="",F54=""),"",E54*F54)</f>
        <v/>
      </c>
      <c r="H54" s="35"/>
      <c r="I54" s="36"/>
      <c r="J54" s="36"/>
      <c r="K54" s="36"/>
      <c r="L54" s="33" t="str">
        <f aca="true">IF(I54="","",IF(K54&lt;&gt;"",K54,TODAY())-I54)</f>
        <v/>
      </c>
      <c r="M54" s="35"/>
      <c r="N54" s="35"/>
    </row>
    <row r="55" customFormat="false" ht="15" hidden="false" customHeight="false" outlineLevel="0" collapsed="false">
      <c r="A55" s="29" t="str">
        <f aca="false">IF(B55="","","OP-"&amp;TEXT(ROW()-4,"000"))</f>
        <v/>
      </c>
      <c r="B55" s="35"/>
      <c r="C55" s="35"/>
      <c r="D55" s="35"/>
      <c r="E55" s="39"/>
      <c r="F55" s="38" t="str">
        <f aca="false">IF(D55="","",IFERROR(INDEX(Listas!$B$5:$B$10,MATCH(D55,Listas!$A$5:$A$10,0)),""))</f>
        <v/>
      </c>
      <c r="G55" s="34" t="str">
        <f aca="false">IF(OR(E55="",F55=""),"",E55*F55)</f>
        <v/>
      </c>
      <c r="H55" s="35"/>
      <c r="I55" s="36"/>
      <c r="J55" s="36"/>
      <c r="K55" s="36"/>
      <c r="L55" s="33" t="str">
        <f aca="true">IF(I55="","",IF(K55&lt;&gt;"",K55,TODAY())-I55)</f>
        <v/>
      </c>
      <c r="M55" s="35"/>
      <c r="N55" s="35"/>
    </row>
    <row r="56" customFormat="false" ht="15" hidden="false" customHeight="false" outlineLevel="0" collapsed="false">
      <c r="A56" s="29" t="str">
        <f aca="false">IF(B56="","","OP-"&amp;TEXT(ROW()-4,"000"))</f>
        <v/>
      </c>
      <c r="B56" s="35"/>
      <c r="C56" s="35"/>
      <c r="D56" s="35"/>
      <c r="E56" s="39"/>
      <c r="F56" s="38" t="str">
        <f aca="false">IF(D56="","",IFERROR(INDEX(Listas!$B$5:$B$10,MATCH(D56,Listas!$A$5:$A$10,0)),""))</f>
        <v/>
      </c>
      <c r="G56" s="34" t="str">
        <f aca="false">IF(OR(E56="",F56=""),"",E56*F56)</f>
        <v/>
      </c>
      <c r="H56" s="35"/>
      <c r="I56" s="36"/>
      <c r="J56" s="36"/>
      <c r="K56" s="36"/>
      <c r="L56" s="33" t="str">
        <f aca="true">IF(I56="","",IF(K56&lt;&gt;"",K56,TODAY())-I56)</f>
        <v/>
      </c>
      <c r="M56" s="35"/>
      <c r="N56" s="35"/>
    </row>
    <row r="57" customFormat="false" ht="15" hidden="false" customHeight="false" outlineLevel="0" collapsed="false">
      <c r="A57" s="29" t="str">
        <f aca="false">IF(B57="","","OP-"&amp;TEXT(ROW()-4,"000"))</f>
        <v/>
      </c>
      <c r="B57" s="35"/>
      <c r="C57" s="35"/>
      <c r="D57" s="35"/>
      <c r="E57" s="39"/>
      <c r="F57" s="38" t="str">
        <f aca="false">IF(D57="","",IFERROR(INDEX(Listas!$B$5:$B$10,MATCH(D57,Listas!$A$5:$A$10,0)),""))</f>
        <v/>
      </c>
      <c r="G57" s="34" t="str">
        <f aca="false">IF(OR(E57="",F57=""),"",E57*F57)</f>
        <v/>
      </c>
      <c r="H57" s="35"/>
      <c r="I57" s="36"/>
      <c r="J57" s="36"/>
      <c r="K57" s="36"/>
      <c r="L57" s="33" t="str">
        <f aca="true">IF(I57="","",IF(K57&lt;&gt;"",K57,TODAY())-I57)</f>
        <v/>
      </c>
      <c r="M57" s="35"/>
      <c r="N57" s="35"/>
    </row>
    <row r="58" customFormat="false" ht="15" hidden="false" customHeight="false" outlineLevel="0" collapsed="false">
      <c r="A58" s="29" t="str">
        <f aca="false">IF(B58="","","OP-"&amp;TEXT(ROW()-4,"000"))</f>
        <v/>
      </c>
      <c r="B58" s="35"/>
      <c r="C58" s="35"/>
      <c r="D58" s="35"/>
      <c r="E58" s="39"/>
      <c r="F58" s="38" t="str">
        <f aca="false">IF(D58="","",IFERROR(INDEX(Listas!$B$5:$B$10,MATCH(D58,Listas!$A$5:$A$10,0)),""))</f>
        <v/>
      </c>
      <c r="G58" s="34" t="str">
        <f aca="false">IF(OR(E58="",F58=""),"",E58*F58)</f>
        <v/>
      </c>
      <c r="H58" s="35"/>
      <c r="I58" s="36"/>
      <c r="J58" s="36"/>
      <c r="K58" s="36"/>
      <c r="L58" s="33" t="str">
        <f aca="true">IF(I58="","",IF(K58&lt;&gt;"",K58,TODAY())-I58)</f>
        <v/>
      </c>
      <c r="M58" s="35"/>
      <c r="N58" s="35"/>
    </row>
    <row r="59" customFormat="false" ht="15" hidden="false" customHeight="false" outlineLevel="0" collapsed="false">
      <c r="A59" s="29" t="str">
        <f aca="false">IF(B59="","","OP-"&amp;TEXT(ROW()-4,"000"))</f>
        <v/>
      </c>
      <c r="B59" s="35"/>
      <c r="C59" s="35"/>
      <c r="D59" s="35"/>
      <c r="E59" s="39"/>
      <c r="F59" s="38" t="str">
        <f aca="false">IF(D59="","",IFERROR(INDEX(Listas!$B$5:$B$10,MATCH(D59,Listas!$A$5:$A$10,0)),""))</f>
        <v/>
      </c>
      <c r="G59" s="34" t="str">
        <f aca="false">IF(OR(E59="",F59=""),"",E59*F59)</f>
        <v/>
      </c>
      <c r="H59" s="35"/>
      <c r="I59" s="36"/>
      <c r="J59" s="36"/>
      <c r="K59" s="36"/>
      <c r="L59" s="33" t="str">
        <f aca="true">IF(I59="","",IF(K59&lt;&gt;"",K59,TODAY())-I59)</f>
        <v/>
      </c>
      <c r="M59" s="35"/>
      <c r="N59" s="35"/>
    </row>
    <row r="60" customFormat="false" ht="15" hidden="false" customHeight="false" outlineLevel="0" collapsed="false">
      <c r="A60" s="29" t="str">
        <f aca="false">IF(B60="","","OP-"&amp;TEXT(ROW()-4,"000"))</f>
        <v/>
      </c>
      <c r="B60" s="35"/>
      <c r="C60" s="35"/>
      <c r="D60" s="35"/>
      <c r="E60" s="39"/>
      <c r="F60" s="38" t="str">
        <f aca="false">IF(D60="","",IFERROR(INDEX(Listas!$B$5:$B$10,MATCH(D60,Listas!$A$5:$A$10,0)),""))</f>
        <v/>
      </c>
      <c r="G60" s="34" t="str">
        <f aca="false">IF(OR(E60="",F60=""),"",E60*F60)</f>
        <v/>
      </c>
      <c r="H60" s="35"/>
      <c r="I60" s="36"/>
      <c r="J60" s="36"/>
      <c r="K60" s="36"/>
      <c r="L60" s="33" t="str">
        <f aca="true">IF(I60="","",IF(K60&lt;&gt;"",K60,TODAY())-I60)</f>
        <v/>
      </c>
      <c r="M60" s="35"/>
      <c r="N60" s="35"/>
    </row>
    <row r="61" customFormat="false" ht="15" hidden="false" customHeight="false" outlineLevel="0" collapsed="false">
      <c r="A61" s="29" t="str">
        <f aca="false">IF(B61="","","OP-"&amp;TEXT(ROW()-4,"000"))</f>
        <v/>
      </c>
      <c r="B61" s="35"/>
      <c r="C61" s="35"/>
      <c r="D61" s="35"/>
      <c r="E61" s="39"/>
      <c r="F61" s="38" t="str">
        <f aca="false">IF(D61="","",IFERROR(INDEX(Listas!$B$5:$B$10,MATCH(D61,Listas!$A$5:$A$10,0)),""))</f>
        <v/>
      </c>
      <c r="G61" s="34" t="str">
        <f aca="false">IF(OR(E61="",F61=""),"",E61*F61)</f>
        <v/>
      </c>
      <c r="H61" s="35"/>
      <c r="I61" s="36"/>
      <c r="J61" s="36"/>
      <c r="K61" s="36"/>
      <c r="L61" s="33" t="str">
        <f aca="true">IF(I61="","",IF(K61&lt;&gt;"",K61,TODAY())-I61)</f>
        <v/>
      </c>
      <c r="M61" s="35"/>
      <c r="N61" s="35"/>
    </row>
    <row r="62" customFormat="false" ht="15" hidden="false" customHeight="false" outlineLevel="0" collapsed="false">
      <c r="A62" s="29" t="str">
        <f aca="false">IF(B62="","","OP-"&amp;TEXT(ROW()-4,"000"))</f>
        <v/>
      </c>
      <c r="B62" s="35"/>
      <c r="C62" s="35"/>
      <c r="D62" s="35"/>
      <c r="E62" s="39"/>
      <c r="F62" s="38" t="str">
        <f aca="false">IF(D62="","",IFERROR(INDEX(Listas!$B$5:$B$10,MATCH(D62,Listas!$A$5:$A$10,0)),""))</f>
        <v/>
      </c>
      <c r="G62" s="34" t="str">
        <f aca="false">IF(OR(E62="",F62=""),"",E62*F62)</f>
        <v/>
      </c>
      <c r="H62" s="35"/>
      <c r="I62" s="36"/>
      <c r="J62" s="36"/>
      <c r="K62" s="36"/>
      <c r="L62" s="33" t="str">
        <f aca="true">IF(I62="","",IF(K62&lt;&gt;"",K62,TODAY())-I62)</f>
        <v/>
      </c>
      <c r="M62" s="35"/>
      <c r="N62" s="35"/>
    </row>
    <row r="63" customFormat="false" ht="15" hidden="false" customHeight="false" outlineLevel="0" collapsed="false">
      <c r="A63" s="29" t="str">
        <f aca="false">IF(B63="","","OP-"&amp;TEXT(ROW()-4,"000"))</f>
        <v/>
      </c>
      <c r="B63" s="35"/>
      <c r="C63" s="35"/>
      <c r="D63" s="35"/>
      <c r="E63" s="39"/>
      <c r="F63" s="38" t="str">
        <f aca="false">IF(D63="","",IFERROR(INDEX(Listas!$B$5:$B$10,MATCH(D63,Listas!$A$5:$A$10,0)),""))</f>
        <v/>
      </c>
      <c r="G63" s="34" t="str">
        <f aca="false">IF(OR(E63="",F63=""),"",E63*F63)</f>
        <v/>
      </c>
      <c r="H63" s="35"/>
      <c r="I63" s="36"/>
      <c r="J63" s="36"/>
      <c r="K63" s="36"/>
      <c r="L63" s="33" t="str">
        <f aca="true">IF(I63="","",IF(K63&lt;&gt;"",K63,TODAY())-I63)</f>
        <v/>
      </c>
      <c r="M63" s="35"/>
      <c r="N63" s="35"/>
    </row>
    <row r="64" customFormat="false" ht="15" hidden="false" customHeight="false" outlineLevel="0" collapsed="false">
      <c r="A64" s="29" t="str">
        <f aca="false">IF(B64="","","OP-"&amp;TEXT(ROW()-4,"000"))</f>
        <v/>
      </c>
      <c r="B64" s="35"/>
      <c r="C64" s="35"/>
      <c r="D64" s="35"/>
      <c r="E64" s="39"/>
      <c r="F64" s="38" t="str">
        <f aca="false">IF(D64="","",IFERROR(INDEX(Listas!$B$5:$B$10,MATCH(D64,Listas!$A$5:$A$10,0)),""))</f>
        <v/>
      </c>
      <c r="G64" s="34" t="str">
        <f aca="false">IF(OR(E64="",F64=""),"",E64*F64)</f>
        <v/>
      </c>
      <c r="H64" s="35"/>
      <c r="I64" s="36"/>
      <c r="J64" s="36"/>
      <c r="K64" s="36"/>
      <c r="L64" s="33" t="str">
        <f aca="true">IF(I64="","",IF(K64&lt;&gt;"",K64,TODAY())-I64)</f>
        <v/>
      </c>
      <c r="M64" s="35"/>
      <c r="N64" s="35"/>
    </row>
    <row r="65" customFormat="false" ht="15" hidden="false" customHeight="false" outlineLevel="0" collapsed="false">
      <c r="A65" s="29" t="str">
        <f aca="false">IF(B65="","","OP-"&amp;TEXT(ROW()-4,"000"))</f>
        <v/>
      </c>
      <c r="B65" s="35"/>
      <c r="C65" s="35"/>
      <c r="D65" s="35"/>
      <c r="E65" s="39"/>
      <c r="F65" s="38" t="str">
        <f aca="false">IF(D65="","",IFERROR(INDEX(Listas!$B$5:$B$10,MATCH(D65,Listas!$A$5:$A$10,0)),""))</f>
        <v/>
      </c>
      <c r="G65" s="34" t="str">
        <f aca="false">IF(OR(E65="",F65=""),"",E65*F65)</f>
        <v/>
      </c>
      <c r="H65" s="35"/>
      <c r="I65" s="36"/>
      <c r="J65" s="36"/>
      <c r="K65" s="36"/>
      <c r="L65" s="33" t="str">
        <f aca="true">IF(I65="","",IF(K65&lt;&gt;"",K65,TODAY())-I65)</f>
        <v/>
      </c>
      <c r="M65" s="35"/>
      <c r="N65" s="35"/>
    </row>
    <row r="66" customFormat="false" ht="15" hidden="false" customHeight="false" outlineLevel="0" collapsed="false">
      <c r="A66" s="29" t="str">
        <f aca="false">IF(B66="","","OP-"&amp;TEXT(ROW()-4,"000"))</f>
        <v/>
      </c>
      <c r="B66" s="35"/>
      <c r="C66" s="35"/>
      <c r="D66" s="35"/>
      <c r="E66" s="39"/>
      <c r="F66" s="38" t="str">
        <f aca="false">IF(D66="","",IFERROR(INDEX(Listas!$B$5:$B$10,MATCH(D66,Listas!$A$5:$A$10,0)),""))</f>
        <v/>
      </c>
      <c r="G66" s="34" t="str">
        <f aca="false">IF(OR(E66="",F66=""),"",E66*F66)</f>
        <v/>
      </c>
      <c r="H66" s="35"/>
      <c r="I66" s="36"/>
      <c r="J66" s="36"/>
      <c r="K66" s="36"/>
      <c r="L66" s="33" t="str">
        <f aca="true">IF(I66="","",IF(K66&lt;&gt;"",K66,TODAY())-I66)</f>
        <v/>
      </c>
      <c r="M66" s="35"/>
      <c r="N66" s="35"/>
    </row>
    <row r="67" customFormat="false" ht="15" hidden="false" customHeight="false" outlineLevel="0" collapsed="false">
      <c r="A67" s="29" t="str">
        <f aca="false">IF(B67="","","OP-"&amp;TEXT(ROW()-4,"000"))</f>
        <v/>
      </c>
      <c r="B67" s="35"/>
      <c r="C67" s="35"/>
      <c r="D67" s="35"/>
      <c r="E67" s="39"/>
      <c r="F67" s="38" t="str">
        <f aca="false">IF(D67="","",IFERROR(INDEX(Listas!$B$5:$B$10,MATCH(D67,Listas!$A$5:$A$10,0)),""))</f>
        <v/>
      </c>
      <c r="G67" s="34" t="str">
        <f aca="false">IF(OR(E67="",F67=""),"",E67*F67)</f>
        <v/>
      </c>
      <c r="H67" s="35"/>
      <c r="I67" s="36"/>
      <c r="J67" s="36"/>
      <c r="K67" s="36"/>
      <c r="L67" s="33" t="str">
        <f aca="true">IF(I67="","",IF(K67&lt;&gt;"",K67,TODAY())-I67)</f>
        <v/>
      </c>
      <c r="M67" s="35"/>
      <c r="N67" s="35"/>
    </row>
    <row r="68" customFormat="false" ht="15" hidden="false" customHeight="false" outlineLevel="0" collapsed="false">
      <c r="A68" s="29" t="str">
        <f aca="false">IF(B68="","","OP-"&amp;TEXT(ROW()-4,"000"))</f>
        <v/>
      </c>
      <c r="B68" s="35"/>
      <c r="C68" s="35"/>
      <c r="D68" s="35"/>
      <c r="E68" s="39"/>
      <c r="F68" s="38" t="str">
        <f aca="false">IF(D68="","",IFERROR(INDEX(Listas!$B$5:$B$10,MATCH(D68,Listas!$A$5:$A$10,0)),""))</f>
        <v/>
      </c>
      <c r="G68" s="34" t="str">
        <f aca="false">IF(OR(E68="",F68=""),"",E68*F68)</f>
        <v/>
      </c>
      <c r="H68" s="35"/>
      <c r="I68" s="36"/>
      <c r="J68" s="36"/>
      <c r="K68" s="36"/>
      <c r="L68" s="33" t="str">
        <f aca="true">IF(I68="","",IF(K68&lt;&gt;"",K68,TODAY())-I68)</f>
        <v/>
      </c>
      <c r="M68" s="35"/>
      <c r="N68" s="35"/>
    </row>
    <row r="69" customFormat="false" ht="15" hidden="false" customHeight="false" outlineLevel="0" collapsed="false">
      <c r="A69" s="29" t="str">
        <f aca="false">IF(B69="","","OP-"&amp;TEXT(ROW()-4,"000"))</f>
        <v/>
      </c>
      <c r="B69" s="35"/>
      <c r="C69" s="35"/>
      <c r="D69" s="35"/>
      <c r="E69" s="39"/>
      <c r="F69" s="38" t="str">
        <f aca="false">IF(D69="","",IFERROR(INDEX(Listas!$B$5:$B$10,MATCH(D69,Listas!$A$5:$A$10,0)),""))</f>
        <v/>
      </c>
      <c r="G69" s="34" t="str">
        <f aca="false">IF(OR(E69="",F69=""),"",E69*F69)</f>
        <v/>
      </c>
      <c r="H69" s="35"/>
      <c r="I69" s="36"/>
      <c r="J69" s="36"/>
      <c r="K69" s="36"/>
      <c r="L69" s="33" t="str">
        <f aca="true">IF(I69="","",IF(K69&lt;&gt;"",K69,TODAY())-I69)</f>
        <v/>
      </c>
      <c r="M69" s="35"/>
      <c r="N69" s="35"/>
    </row>
    <row r="70" customFormat="false" ht="15" hidden="false" customHeight="false" outlineLevel="0" collapsed="false">
      <c r="A70" s="29" t="str">
        <f aca="false">IF(B70="","","OP-"&amp;TEXT(ROW()-4,"000"))</f>
        <v/>
      </c>
      <c r="B70" s="35"/>
      <c r="C70" s="35"/>
      <c r="D70" s="35"/>
      <c r="E70" s="39"/>
      <c r="F70" s="38" t="str">
        <f aca="false">IF(D70="","",IFERROR(INDEX(Listas!$B$5:$B$10,MATCH(D70,Listas!$A$5:$A$10,0)),""))</f>
        <v/>
      </c>
      <c r="G70" s="34" t="str">
        <f aca="false">IF(OR(E70="",F70=""),"",E70*F70)</f>
        <v/>
      </c>
      <c r="H70" s="35"/>
      <c r="I70" s="36"/>
      <c r="J70" s="36"/>
      <c r="K70" s="36"/>
      <c r="L70" s="33" t="str">
        <f aca="true">IF(I70="","",IF(K70&lt;&gt;"",K70,TODAY())-I70)</f>
        <v/>
      </c>
      <c r="M70" s="35"/>
      <c r="N70" s="35"/>
    </row>
    <row r="71" customFormat="false" ht="15" hidden="false" customHeight="false" outlineLevel="0" collapsed="false">
      <c r="A71" s="29" t="str">
        <f aca="false">IF(B71="","","OP-"&amp;TEXT(ROW()-4,"000"))</f>
        <v/>
      </c>
      <c r="B71" s="35"/>
      <c r="C71" s="35"/>
      <c r="D71" s="35"/>
      <c r="E71" s="39"/>
      <c r="F71" s="38" t="str">
        <f aca="false">IF(D71="","",IFERROR(INDEX(Listas!$B$5:$B$10,MATCH(D71,Listas!$A$5:$A$10,0)),""))</f>
        <v/>
      </c>
      <c r="G71" s="34" t="str">
        <f aca="false">IF(OR(E71="",F71=""),"",E71*F71)</f>
        <v/>
      </c>
      <c r="H71" s="35"/>
      <c r="I71" s="36"/>
      <c r="J71" s="36"/>
      <c r="K71" s="36"/>
      <c r="L71" s="33" t="str">
        <f aca="true">IF(I71="","",IF(K71&lt;&gt;"",K71,TODAY())-I71)</f>
        <v/>
      </c>
      <c r="M71" s="35"/>
      <c r="N71" s="35"/>
    </row>
    <row r="72" customFormat="false" ht="15" hidden="false" customHeight="false" outlineLevel="0" collapsed="false">
      <c r="A72" s="29" t="str">
        <f aca="false">IF(B72="","","OP-"&amp;TEXT(ROW()-4,"000"))</f>
        <v/>
      </c>
      <c r="B72" s="35"/>
      <c r="C72" s="35"/>
      <c r="D72" s="35"/>
      <c r="E72" s="39"/>
      <c r="F72" s="38" t="str">
        <f aca="false">IF(D72="","",IFERROR(INDEX(Listas!$B$5:$B$10,MATCH(D72,Listas!$A$5:$A$10,0)),""))</f>
        <v/>
      </c>
      <c r="G72" s="34" t="str">
        <f aca="false">IF(OR(E72="",F72=""),"",E72*F72)</f>
        <v/>
      </c>
      <c r="H72" s="35"/>
      <c r="I72" s="36"/>
      <c r="J72" s="36"/>
      <c r="K72" s="36"/>
      <c r="L72" s="33" t="str">
        <f aca="true">IF(I72="","",IF(K72&lt;&gt;"",K72,TODAY())-I72)</f>
        <v/>
      </c>
      <c r="M72" s="35"/>
      <c r="N72" s="35"/>
    </row>
    <row r="73" customFormat="false" ht="15" hidden="false" customHeight="false" outlineLevel="0" collapsed="false">
      <c r="A73" s="29" t="str">
        <f aca="false">IF(B73="","","OP-"&amp;TEXT(ROW()-4,"000"))</f>
        <v/>
      </c>
      <c r="B73" s="35"/>
      <c r="C73" s="35"/>
      <c r="D73" s="35"/>
      <c r="E73" s="39"/>
      <c r="F73" s="38" t="str">
        <f aca="false">IF(D73="","",IFERROR(INDEX(Listas!$B$5:$B$10,MATCH(D73,Listas!$A$5:$A$10,0)),""))</f>
        <v/>
      </c>
      <c r="G73" s="34" t="str">
        <f aca="false">IF(OR(E73="",F73=""),"",E73*F73)</f>
        <v/>
      </c>
      <c r="H73" s="35"/>
      <c r="I73" s="36"/>
      <c r="J73" s="36"/>
      <c r="K73" s="36"/>
      <c r="L73" s="33" t="str">
        <f aca="true">IF(I73="","",IF(K73&lt;&gt;"",K73,TODAY())-I73)</f>
        <v/>
      </c>
      <c r="M73" s="35"/>
      <c r="N73" s="35"/>
    </row>
    <row r="74" customFormat="false" ht="15" hidden="false" customHeight="false" outlineLevel="0" collapsed="false">
      <c r="A74" s="29" t="str">
        <f aca="false">IF(B74="","","OP-"&amp;TEXT(ROW()-4,"000"))</f>
        <v/>
      </c>
      <c r="B74" s="35"/>
      <c r="C74" s="35"/>
      <c r="D74" s="35"/>
      <c r="E74" s="39"/>
      <c r="F74" s="38" t="str">
        <f aca="false">IF(D74="","",IFERROR(INDEX(Listas!$B$5:$B$10,MATCH(D74,Listas!$A$5:$A$10,0)),""))</f>
        <v/>
      </c>
      <c r="G74" s="34" t="str">
        <f aca="false">IF(OR(E74="",F74=""),"",E74*F74)</f>
        <v/>
      </c>
      <c r="H74" s="35"/>
      <c r="I74" s="36"/>
      <c r="J74" s="36"/>
      <c r="K74" s="36"/>
      <c r="L74" s="33" t="str">
        <f aca="true">IF(I74="","",IF(K74&lt;&gt;"",K74,TODAY())-I74)</f>
        <v/>
      </c>
      <c r="M74" s="35"/>
      <c r="N74" s="35"/>
    </row>
    <row r="75" customFormat="false" ht="15" hidden="false" customHeight="false" outlineLevel="0" collapsed="false">
      <c r="A75" s="29" t="str">
        <f aca="false">IF(B75="","","OP-"&amp;TEXT(ROW()-4,"000"))</f>
        <v/>
      </c>
      <c r="B75" s="35"/>
      <c r="C75" s="35"/>
      <c r="D75" s="35"/>
      <c r="E75" s="39"/>
      <c r="F75" s="38" t="str">
        <f aca="false">IF(D75="","",IFERROR(INDEX(Listas!$B$5:$B$10,MATCH(D75,Listas!$A$5:$A$10,0)),""))</f>
        <v/>
      </c>
      <c r="G75" s="34" t="str">
        <f aca="false">IF(OR(E75="",F75=""),"",E75*F75)</f>
        <v/>
      </c>
      <c r="H75" s="35"/>
      <c r="I75" s="36"/>
      <c r="J75" s="36"/>
      <c r="K75" s="36"/>
      <c r="L75" s="33" t="str">
        <f aca="true">IF(I75="","",IF(K75&lt;&gt;"",K75,TODAY())-I75)</f>
        <v/>
      </c>
      <c r="M75" s="35"/>
      <c r="N75" s="35"/>
    </row>
    <row r="76" customFormat="false" ht="15" hidden="false" customHeight="false" outlineLevel="0" collapsed="false">
      <c r="A76" s="29" t="str">
        <f aca="false">IF(B76="","","OP-"&amp;TEXT(ROW()-4,"000"))</f>
        <v/>
      </c>
      <c r="B76" s="35"/>
      <c r="C76" s="35"/>
      <c r="D76" s="35"/>
      <c r="E76" s="39"/>
      <c r="F76" s="38" t="str">
        <f aca="false">IF(D76="","",IFERROR(INDEX(Listas!$B$5:$B$10,MATCH(D76,Listas!$A$5:$A$10,0)),""))</f>
        <v/>
      </c>
      <c r="G76" s="34" t="str">
        <f aca="false">IF(OR(E76="",F76=""),"",E76*F76)</f>
        <v/>
      </c>
      <c r="H76" s="35"/>
      <c r="I76" s="36"/>
      <c r="J76" s="36"/>
      <c r="K76" s="36"/>
      <c r="L76" s="33" t="str">
        <f aca="true">IF(I76="","",IF(K76&lt;&gt;"",K76,TODAY())-I76)</f>
        <v/>
      </c>
      <c r="M76" s="35"/>
      <c r="N76" s="35"/>
    </row>
    <row r="77" customFormat="false" ht="15" hidden="false" customHeight="false" outlineLevel="0" collapsed="false">
      <c r="A77" s="29" t="str">
        <f aca="false">IF(B77="","","OP-"&amp;TEXT(ROW()-4,"000"))</f>
        <v/>
      </c>
      <c r="B77" s="35"/>
      <c r="C77" s="35"/>
      <c r="D77" s="35"/>
      <c r="E77" s="39"/>
      <c r="F77" s="38" t="str">
        <f aca="false">IF(D77="","",IFERROR(INDEX(Listas!$B$5:$B$10,MATCH(D77,Listas!$A$5:$A$10,0)),""))</f>
        <v/>
      </c>
      <c r="G77" s="34" t="str">
        <f aca="false">IF(OR(E77="",F77=""),"",E77*F77)</f>
        <v/>
      </c>
      <c r="H77" s="35"/>
      <c r="I77" s="36"/>
      <c r="J77" s="36"/>
      <c r="K77" s="36"/>
      <c r="L77" s="33" t="str">
        <f aca="true">IF(I77="","",IF(K77&lt;&gt;"",K77,TODAY())-I77)</f>
        <v/>
      </c>
      <c r="M77" s="35"/>
      <c r="N77" s="35"/>
    </row>
    <row r="78" customFormat="false" ht="15" hidden="false" customHeight="false" outlineLevel="0" collapsed="false">
      <c r="A78" s="29" t="str">
        <f aca="false">IF(B78="","","OP-"&amp;TEXT(ROW()-4,"000"))</f>
        <v/>
      </c>
      <c r="B78" s="35"/>
      <c r="C78" s="35"/>
      <c r="D78" s="35"/>
      <c r="E78" s="39"/>
      <c r="F78" s="38" t="str">
        <f aca="false">IF(D78="","",IFERROR(INDEX(Listas!$B$5:$B$10,MATCH(D78,Listas!$A$5:$A$10,0)),""))</f>
        <v/>
      </c>
      <c r="G78" s="34" t="str">
        <f aca="false">IF(OR(E78="",F78=""),"",E78*F78)</f>
        <v/>
      </c>
      <c r="H78" s="35"/>
      <c r="I78" s="36"/>
      <c r="J78" s="36"/>
      <c r="K78" s="36"/>
      <c r="L78" s="33" t="str">
        <f aca="true">IF(I78="","",IF(K78&lt;&gt;"",K78,TODAY())-I78)</f>
        <v/>
      </c>
      <c r="M78" s="35"/>
      <c r="N78" s="35"/>
    </row>
    <row r="79" customFormat="false" ht="15" hidden="false" customHeight="false" outlineLevel="0" collapsed="false">
      <c r="A79" s="29" t="str">
        <f aca="false">IF(B79="","","OP-"&amp;TEXT(ROW()-4,"000"))</f>
        <v/>
      </c>
      <c r="B79" s="35"/>
      <c r="C79" s="35"/>
      <c r="D79" s="35"/>
      <c r="E79" s="39"/>
      <c r="F79" s="38" t="str">
        <f aca="false">IF(D79="","",IFERROR(INDEX(Listas!$B$5:$B$10,MATCH(D79,Listas!$A$5:$A$10,0)),""))</f>
        <v/>
      </c>
      <c r="G79" s="34" t="str">
        <f aca="false">IF(OR(E79="",F79=""),"",E79*F79)</f>
        <v/>
      </c>
      <c r="H79" s="35"/>
      <c r="I79" s="36"/>
      <c r="J79" s="36"/>
      <c r="K79" s="36"/>
      <c r="L79" s="33" t="str">
        <f aca="true">IF(I79="","",IF(K79&lt;&gt;"",K79,TODAY())-I79)</f>
        <v/>
      </c>
      <c r="M79" s="35"/>
      <c r="N79" s="35"/>
    </row>
    <row r="80" customFormat="false" ht="15" hidden="false" customHeight="false" outlineLevel="0" collapsed="false">
      <c r="A80" s="29" t="str">
        <f aca="false">IF(B80="","","OP-"&amp;TEXT(ROW()-4,"000"))</f>
        <v/>
      </c>
      <c r="B80" s="35"/>
      <c r="C80" s="35"/>
      <c r="D80" s="35"/>
      <c r="E80" s="39"/>
      <c r="F80" s="38" t="str">
        <f aca="false">IF(D80="","",IFERROR(INDEX(Listas!$B$5:$B$10,MATCH(D80,Listas!$A$5:$A$10,0)),""))</f>
        <v/>
      </c>
      <c r="G80" s="34" t="str">
        <f aca="false">IF(OR(E80="",F80=""),"",E80*F80)</f>
        <v/>
      </c>
      <c r="H80" s="35"/>
      <c r="I80" s="36"/>
      <c r="J80" s="36"/>
      <c r="K80" s="36"/>
      <c r="L80" s="33" t="str">
        <f aca="true">IF(I80="","",IF(K80&lt;&gt;"",K80,TODAY())-I80)</f>
        <v/>
      </c>
      <c r="M80" s="35"/>
      <c r="N80" s="35"/>
    </row>
    <row r="81" customFormat="false" ht="15" hidden="false" customHeight="false" outlineLevel="0" collapsed="false">
      <c r="A81" s="29" t="str">
        <f aca="false">IF(B81="","","OP-"&amp;TEXT(ROW()-4,"000"))</f>
        <v/>
      </c>
      <c r="B81" s="35"/>
      <c r="C81" s="35"/>
      <c r="D81" s="35"/>
      <c r="E81" s="39"/>
      <c r="F81" s="38" t="str">
        <f aca="false">IF(D81="","",IFERROR(INDEX(Listas!$B$5:$B$10,MATCH(D81,Listas!$A$5:$A$10,0)),""))</f>
        <v/>
      </c>
      <c r="G81" s="34" t="str">
        <f aca="false">IF(OR(E81="",F81=""),"",E81*F81)</f>
        <v/>
      </c>
      <c r="H81" s="35"/>
      <c r="I81" s="36"/>
      <c r="J81" s="36"/>
      <c r="K81" s="36"/>
      <c r="L81" s="33" t="str">
        <f aca="true">IF(I81="","",IF(K81&lt;&gt;"",K81,TODAY())-I81)</f>
        <v/>
      </c>
      <c r="M81" s="35"/>
      <c r="N81" s="35"/>
    </row>
    <row r="82" customFormat="false" ht="15" hidden="false" customHeight="false" outlineLevel="0" collapsed="false">
      <c r="A82" s="29" t="str">
        <f aca="false">IF(B82="","","OP-"&amp;TEXT(ROW()-4,"000"))</f>
        <v/>
      </c>
      <c r="B82" s="35"/>
      <c r="C82" s="35"/>
      <c r="D82" s="35"/>
      <c r="E82" s="39"/>
      <c r="F82" s="38" t="str">
        <f aca="false">IF(D82="","",IFERROR(INDEX(Listas!$B$5:$B$10,MATCH(D82,Listas!$A$5:$A$10,0)),""))</f>
        <v/>
      </c>
      <c r="G82" s="34" t="str">
        <f aca="false">IF(OR(E82="",F82=""),"",E82*F82)</f>
        <v/>
      </c>
      <c r="H82" s="35"/>
      <c r="I82" s="36"/>
      <c r="J82" s="36"/>
      <c r="K82" s="36"/>
      <c r="L82" s="33" t="str">
        <f aca="true">IF(I82="","",IF(K82&lt;&gt;"",K82,TODAY())-I82)</f>
        <v/>
      </c>
      <c r="M82" s="35"/>
      <c r="N82" s="35"/>
    </row>
    <row r="83" customFormat="false" ht="15" hidden="false" customHeight="false" outlineLevel="0" collapsed="false">
      <c r="A83" s="29" t="str">
        <f aca="false">IF(B83="","","OP-"&amp;TEXT(ROW()-4,"000"))</f>
        <v/>
      </c>
      <c r="B83" s="35"/>
      <c r="C83" s="35"/>
      <c r="D83" s="35"/>
      <c r="E83" s="39"/>
      <c r="F83" s="38" t="str">
        <f aca="false">IF(D83="","",IFERROR(INDEX(Listas!$B$5:$B$10,MATCH(D83,Listas!$A$5:$A$10,0)),""))</f>
        <v/>
      </c>
      <c r="G83" s="34" t="str">
        <f aca="false">IF(OR(E83="",F83=""),"",E83*F83)</f>
        <v/>
      </c>
      <c r="H83" s="35"/>
      <c r="I83" s="36"/>
      <c r="J83" s="36"/>
      <c r="K83" s="36"/>
      <c r="L83" s="33" t="str">
        <f aca="true">IF(I83="","",IF(K83&lt;&gt;"",K83,TODAY())-I83)</f>
        <v/>
      </c>
      <c r="M83" s="35"/>
      <c r="N83" s="35"/>
    </row>
    <row r="84" customFormat="false" ht="15" hidden="false" customHeight="false" outlineLevel="0" collapsed="false">
      <c r="A84" s="29" t="str">
        <f aca="false">IF(B84="","","OP-"&amp;TEXT(ROW()-4,"000"))</f>
        <v/>
      </c>
      <c r="B84" s="35"/>
      <c r="C84" s="35"/>
      <c r="D84" s="35"/>
      <c r="E84" s="39"/>
      <c r="F84" s="38" t="str">
        <f aca="false">IF(D84="","",IFERROR(INDEX(Listas!$B$5:$B$10,MATCH(D84,Listas!$A$5:$A$10,0)),""))</f>
        <v/>
      </c>
      <c r="G84" s="34" t="str">
        <f aca="false">IF(OR(E84="",F84=""),"",E84*F84)</f>
        <v/>
      </c>
      <c r="H84" s="35"/>
      <c r="I84" s="36"/>
      <c r="J84" s="36"/>
      <c r="K84" s="36"/>
      <c r="L84" s="33" t="str">
        <f aca="true">IF(I84="","",IF(K84&lt;&gt;"",K84,TODAY())-I84)</f>
        <v/>
      </c>
      <c r="M84" s="35"/>
      <c r="N84" s="35"/>
    </row>
    <row r="85" customFormat="false" ht="15" hidden="false" customHeight="false" outlineLevel="0" collapsed="false">
      <c r="A85" s="29" t="str">
        <f aca="false">IF(B85="","","OP-"&amp;TEXT(ROW()-4,"000"))</f>
        <v/>
      </c>
      <c r="B85" s="35"/>
      <c r="C85" s="35"/>
      <c r="D85" s="35"/>
      <c r="E85" s="39"/>
      <c r="F85" s="38" t="str">
        <f aca="false">IF(D85="","",IFERROR(INDEX(Listas!$B$5:$B$10,MATCH(D85,Listas!$A$5:$A$10,0)),""))</f>
        <v/>
      </c>
      <c r="G85" s="34" t="str">
        <f aca="false">IF(OR(E85="",F85=""),"",E85*F85)</f>
        <v/>
      </c>
      <c r="H85" s="35"/>
      <c r="I85" s="36"/>
      <c r="J85" s="36"/>
      <c r="K85" s="36"/>
      <c r="L85" s="33" t="str">
        <f aca="true">IF(I85="","",IF(K85&lt;&gt;"",K85,TODAY())-I85)</f>
        <v/>
      </c>
      <c r="M85" s="35"/>
      <c r="N85" s="35"/>
    </row>
    <row r="86" customFormat="false" ht="15" hidden="false" customHeight="false" outlineLevel="0" collapsed="false">
      <c r="A86" s="29" t="str">
        <f aca="false">IF(B86="","","OP-"&amp;TEXT(ROW()-4,"000"))</f>
        <v/>
      </c>
      <c r="B86" s="35"/>
      <c r="C86" s="35"/>
      <c r="D86" s="35"/>
      <c r="E86" s="39"/>
      <c r="F86" s="38" t="str">
        <f aca="false">IF(D86="","",IFERROR(INDEX(Listas!$B$5:$B$10,MATCH(D86,Listas!$A$5:$A$10,0)),""))</f>
        <v/>
      </c>
      <c r="G86" s="34" t="str">
        <f aca="false">IF(OR(E86="",F86=""),"",E86*F86)</f>
        <v/>
      </c>
      <c r="H86" s="35"/>
      <c r="I86" s="36"/>
      <c r="J86" s="36"/>
      <c r="K86" s="36"/>
      <c r="L86" s="33" t="str">
        <f aca="true">IF(I86="","",IF(K86&lt;&gt;"",K86,TODAY())-I86)</f>
        <v/>
      </c>
      <c r="M86" s="35"/>
      <c r="N86" s="35"/>
    </row>
    <row r="87" customFormat="false" ht="15" hidden="false" customHeight="false" outlineLevel="0" collapsed="false">
      <c r="A87" s="29" t="str">
        <f aca="false">IF(B87="","","OP-"&amp;TEXT(ROW()-4,"000"))</f>
        <v/>
      </c>
      <c r="B87" s="35"/>
      <c r="C87" s="35"/>
      <c r="D87" s="35"/>
      <c r="E87" s="39"/>
      <c r="F87" s="38" t="str">
        <f aca="false">IF(D87="","",IFERROR(INDEX(Listas!$B$5:$B$10,MATCH(D87,Listas!$A$5:$A$10,0)),""))</f>
        <v/>
      </c>
      <c r="G87" s="34" t="str">
        <f aca="false">IF(OR(E87="",F87=""),"",E87*F87)</f>
        <v/>
      </c>
      <c r="H87" s="35"/>
      <c r="I87" s="36"/>
      <c r="J87" s="36"/>
      <c r="K87" s="36"/>
      <c r="L87" s="33" t="str">
        <f aca="true">IF(I87="","",IF(K87&lt;&gt;"",K87,TODAY())-I87)</f>
        <v/>
      </c>
      <c r="M87" s="35"/>
      <c r="N87" s="35"/>
    </row>
    <row r="88" customFormat="false" ht="15" hidden="false" customHeight="false" outlineLevel="0" collapsed="false">
      <c r="A88" s="29" t="str">
        <f aca="false">IF(B88="","","OP-"&amp;TEXT(ROW()-4,"000"))</f>
        <v/>
      </c>
      <c r="B88" s="35"/>
      <c r="C88" s="35"/>
      <c r="D88" s="35"/>
      <c r="E88" s="39"/>
      <c r="F88" s="38" t="str">
        <f aca="false">IF(D88="","",IFERROR(INDEX(Listas!$B$5:$B$10,MATCH(D88,Listas!$A$5:$A$10,0)),""))</f>
        <v/>
      </c>
      <c r="G88" s="34" t="str">
        <f aca="false">IF(OR(E88="",F88=""),"",E88*F88)</f>
        <v/>
      </c>
      <c r="H88" s="35"/>
      <c r="I88" s="36"/>
      <c r="J88" s="36"/>
      <c r="K88" s="36"/>
      <c r="L88" s="33" t="str">
        <f aca="true">IF(I88="","",IF(K88&lt;&gt;"",K88,TODAY())-I88)</f>
        <v/>
      </c>
      <c r="M88" s="35"/>
      <c r="N88" s="35"/>
    </row>
    <row r="89" customFormat="false" ht="15" hidden="false" customHeight="false" outlineLevel="0" collapsed="false">
      <c r="A89" s="29" t="str">
        <f aca="false">IF(B89="","","OP-"&amp;TEXT(ROW()-4,"000"))</f>
        <v/>
      </c>
      <c r="B89" s="35"/>
      <c r="C89" s="35"/>
      <c r="D89" s="35"/>
      <c r="E89" s="39"/>
      <c r="F89" s="38" t="str">
        <f aca="false">IF(D89="","",IFERROR(INDEX(Listas!$B$5:$B$10,MATCH(D89,Listas!$A$5:$A$10,0)),""))</f>
        <v/>
      </c>
      <c r="G89" s="34" t="str">
        <f aca="false">IF(OR(E89="",F89=""),"",E89*F89)</f>
        <v/>
      </c>
      <c r="H89" s="35"/>
      <c r="I89" s="36"/>
      <c r="J89" s="36"/>
      <c r="K89" s="36"/>
      <c r="L89" s="33" t="str">
        <f aca="true">IF(I89="","",IF(K89&lt;&gt;"",K89,TODAY())-I89)</f>
        <v/>
      </c>
      <c r="M89" s="35"/>
      <c r="N89" s="35"/>
    </row>
    <row r="90" customFormat="false" ht="15" hidden="false" customHeight="false" outlineLevel="0" collapsed="false">
      <c r="A90" s="29" t="str">
        <f aca="false">IF(B90="","","OP-"&amp;TEXT(ROW()-4,"000"))</f>
        <v/>
      </c>
      <c r="B90" s="35"/>
      <c r="C90" s="35"/>
      <c r="D90" s="35"/>
      <c r="E90" s="39"/>
      <c r="F90" s="38" t="str">
        <f aca="false">IF(D90="","",IFERROR(INDEX(Listas!$B$5:$B$10,MATCH(D90,Listas!$A$5:$A$10,0)),""))</f>
        <v/>
      </c>
      <c r="G90" s="34" t="str">
        <f aca="false">IF(OR(E90="",F90=""),"",E90*F90)</f>
        <v/>
      </c>
      <c r="H90" s="35"/>
      <c r="I90" s="36"/>
      <c r="J90" s="36"/>
      <c r="K90" s="36"/>
      <c r="L90" s="33" t="str">
        <f aca="true">IF(I90="","",IF(K90&lt;&gt;"",K90,TODAY())-I90)</f>
        <v/>
      </c>
      <c r="M90" s="35"/>
      <c r="N90" s="35"/>
    </row>
    <row r="91" customFormat="false" ht="15" hidden="false" customHeight="false" outlineLevel="0" collapsed="false">
      <c r="A91" s="29" t="str">
        <f aca="false">IF(B91="","","OP-"&amp;TEXT(ROW()-4,"000"))</f>
        <v/>
      </c>
      <c r="B91" s="35"/>
      <c r="C91" s="35"/>
      <c r="D91" s="35"/>
      <c r="E91" s="39"/>
      <c r="F91" s="38" t="str">
        <f aca="false">IF(D91="","",IFERROR(INDEX(Listas!$B$5:$B$10,MATCH(D91,Listas!$A$5:$A$10,0)),""))</f>
        <v/>
      </c>
      <c r="G91" s="34" t="str">
        <f aca="false">IF(OR(E91="",F91=""),"",E91*F91)</f>
        <v/>
      </c>
      <c r="H91" s="35"/>
      <c r="I91" s="36"/>
      <c r="J91" s="36"/>
      <c r="K91" s="36"/>
      <c r="L91" s="33" t="str">
        <f aca="true">IF(I91="","",IF(K91&lt;&gt;"",K91,TODAY())-I91)</f>
        <v/>
      </c>
      <c r="M91" s="35"/>
      <c r="N91" s="35"/>
    </row>
    <row r="92" customFormat="false" ht="15" hidden="false" customHeight="false" outlineLevel="0" collapsed="false">
      <c r="A92" s="29" t="str">
        <f aca="false">IF(B92="","","OP-"&amp;TEXT(ROW()-4,"000"))</f>
        <v/>
      </c>
      <c r="B92" s="35"/>
      <c r="C92" s="35"/>
      <c r="D92" s="35"/>
      <c r="E92" s="39"/>
      <c r="F92" s="38" t="str">
        <f aca="false">IF(D92="","",IFERROR(INDEX(Listas!$B$5:$B$10,MATCH(D92,Listas!$A$5:$A$10,0)),""))</f>
        <v/>
      </c>
      <c r="G92" s="34" t="str">
        <f aca="false">IF(OR(E92="",F92=""),"",E92*F92)</f>
        <v/>
      </c>
      <c r="H92" s="35"/>
      <c r="I92" s="36"/>
      <c r="J92" s="36"/>
      <c r="K92" s="36"/>
      <c r="L92" s="33" t="str">
        <f aca="true">IF(I92="","",IF(K92&lt;&gt;"",K92,TODAY())-I92)</f>
        <v/>
      </c>
      <c r="M92" s="35"/>
      <c r="N92" s="35"/>
    </row>
    <row r="93" customFormat="false" ht="15" hidden="false" customHeight="false" outlineLevel="0" collapsed="false">
      <c r="A93" s="29" t="str">
        <f aca="false">IF(B93="","","OP-"&amp;TEXT(ROW()-4,"000"))</f>
        <v/>
      </c>
      <c r="B93" s="35"/>
      <c r="C93" s="35"/>
      <c r="D93" s="35"/>
      <c r="E93" s="39"/>
      <c r="F93" s="38" t="str">
        <f aca="false">IF(D93="","",IFERROR(INDEX(Listas!$B$5:$B$10,MATCH(D93,Listas!$A$5:$A$10,0)),""))</f>
        <v/>
      </c>
      <c r="G93" s="34" t="str">
        <f aca="false">IF(OR(E93="",F93=""),"",E93*F93)</f>
        <v/>
      </c>
      <c r="H93" s="35"/>
      <c r="I93" s="36"/>
      <c r="J93" s="36"/>
      <c r="K93" s="36"/>
      <c r="L93" s="33" t="str">
        <f aca="true">IF(I93="","",IF(K93&lt;&gt;"",K93,TODAY())-I93)</f>
        <v/>
      </c>
      <c r="M93" s="35"/>
      <c r="N93" s="35"/>
    </row>
    <row r="94" customFormat="false" ht="15" hidden="false" customHeight="false" outlineLevel="0" collapsed="false">
      <c r="A94" s="29" t="str">
        <f aca="false">IF(B94="","","OP-"&amp;TEXT(ROW()-4,"000"))</f>
        <v/>
      </c>
      <c r="B94" s="35"/>
      <c r="C94" s="35"/>
      <c r="D94" s="35"/>
      <c r="E94" s="39"/>
      <c r="F94" s="38" t="str">
        <f aca="false">IF(D94="","",IFERROR(INDEX(Listas!$B$5:$B$10,MATCH(D94,Listas!$A$5:$A$10,0)),""))</f>
        <v/>
      </c>
      <c r="G94" s="34" t="str">
        <f aca="false">IF(OR(E94="",F94=""),"",E94*F94)</f>
        <v/>
      </c>
      <c r="H94" s="35"/>
      <c r="I94" s="36"/>
      <c r="J94" s="36"/>
      <c r="K94" s="36"/>
      <c r="L94" s="33" t="str">
        <f aca="true">IF(I94="","",IF(K94&lt;&gt;"",K94,TODAY())-I94)</f>
        <v/>
      </c>
      <c r="M94" s="35"/>
      <c r="N94" s="35"/>
    </row>
    <row r="95" customFormat="false" ht="15" hidden="false" customHeight="false" outlineLevel="0" collapsed="false">
      <c r="A95" s="29" t="str">
        <f aca="false">IF(B95="","","OP-"&amp;TEXT(ROW()-4,"000"))</f>
        <v/>
      </c>
      <c r="B95" s="35"/>
      <c r="C95" s="35"/>
      <c r="D95" s="35"/>
      <c r="E95" s="39"/>
      <c r="F95" s="38" t="str">
        <f aca="false">IF(D95="","",IFERROR(INDEX(Listas!$B$5:$B$10,MATCH(D95,Listas!$A$5:$A$10,0)),""))</f>
        <v/>
      </c>
      <c r="G95" s="34" t="str">
        <f aca="false">IF(OR(E95="",F95=""),"",E95*F95)</f>
        <v/>
      </c>
      <c r="H95" s="35"/>
      <c r="I95" s="36"/>
      <c r="J95" s="36"/>
      <c r="K95" s="36"/>
      <c r="L95" s="33" t="str">
        <f aca="true">IF(I95="","",IF(K95&lt;&gt;"",K95,TODAY())-I95)</f>
        <v/>
      </c>
      <c r="M95" s="35"/>
      <c r="N95" s="35"/>
    </row>
    <row r="96" customFormat="false" ht="15" hidden="false" customHeight="false" outlineLevel="0" collapsed="false">
      <c r="A96" s="29" t="str">
        <f aca="false">IF(B96="","","OP-"&amp;TEXT(ROW()-4,"000"))</f>
        <v/>
      </c>
      <c r="B96" s="35"/>
      <c r="C96" s="35"/>
      <c r="D96" s="35"/>
      <c r="E96" s="39"/>
      <c r="F96" s="38" t="str">
        <f aca="false">IF(D96="","",IFERROR(INDEX(Listas!$B$5:$B$10,MATCH(D96,Listas!$A$5:$A$10,0)),""))</f>
        <v/>
      </c>
      <c r="G96" s="34" t="str">
        <f aca="false">IF(OR(E96="",F96=""),"",E96*F96)</f>
        <v/>
      </c>
      <c r="H96" s="35"/>
      <c r="I96" s="36"/>
      <c r="J96" s="36"/>
      <c r="K96" s="36"/>
      <c r="L96" s="33" t="str">
        <f aca="true">IF(I96="","",IF(K96&lt;&gt;"",K96,TODAY())-I96)</f>
        <v/>
      </c>
      <c r="M96" s="35"/>
      <c r="N96" s="35"/>
    </row>
    <row r="97" customFormat="false" ht="15" hidden="false" customHeight="false" outlineLevel="0" collapsed="false">
      <c r="A97" s="29" t="str">
        <f aca="false">IF(B97="","","OP-"&amp;TEXT(ROW()-4,"000"))</f>
        <v/>
      </c>
      <c r="B97" s="35"/>
      <c r="C97" s="35"/>
      <c r="D97" s="35"/>
      <c r="E97" s="39"/>
      <c r="F97" s="38" t="str">
        <f aca="false">IF(D97="","",IFERROR(INDEX(Listas!$B$5:$B$10,MATCH(D97,Listas!$A$5:$A$10,0)),""))</f>
        <v/>
      </c>
      <c r="G97" s="34" t="str">
        <f aca="false">IF(OR(E97="",F97=""),"",E97*F97)</f>
        <v/>
      </c>
      <c r="H97" s="35"/>
      <c r="I97" s="36"/>
      <c r="J97" s="36"/>
      <c r="K97" s="36"/>
      <c r="L97" s="33" t="str">
        <f aca="true">IF(I97="","",IF(K97&lt;&gt;"",K97,TODAY())-I97)</f>
        <v/>
      </c>
      <c r="M97" s="35"/>
      <c r="N97" s="35"/>
    </row>
    <row r="98" customFormat="false" ht="15" hidden="false" customHeight="false" outlineLevel="0" collapsed="false">
      <c r="A98" s="29" t="str">
        <f aca="false">IF(B98="","","OP-"&amp;TEXT(ROW()-4,"000"))</f>
        <v/>
      </c>
      <c r="B98" s="35"/>
      <c r="C98" s="35"/>
      <c r="D98" s="35"/>
      <c r="E98" s="39"/>
      <c r="F98" s="38" t="str">
        <f aca="false">IF(D98="","",IFERROR(INDEX(Listas!$B$5:$B$10,MATCH(D98,Listas!$A$5:$A$10,0)),""))</f>
        <v/>
      </c>
      <c r="G98" s="34" t="str">
        <f aca="false">IF(OR(E98="",F98=""),"",E98*F98)</f>
        <v/>
      </c>
      <c r="H98" s="35"/>
      <c r="I98" s="36"/>
      <c r="J98" s="36"/>
      <c r="K98" s="36"/>
      <c r="L98" s="33" t="str">
        <f aca="true">IF(I98="","",IF(K98&lt;&gt;"",K98,TODAY())-I98)</f>
        <v/>
      </c>
      <c r="M98" s="35"/>
      <c r="N98" s="35"/>
    </row>
    <row r="99" customFormat="false" ht="15" hidden="false" customHeight="false" outlineLevel="0" collapsed="false">
      <c r="A99" s="29" t="str">
        <f aca="false">IF(B99="","","OP-"&amp;TEXT(ROW()-4,"000"))</f>
        <v/>
      </c>
      <c r="B99" s="35"/>
      <c r="C99" s="35"/>
      <c r="D99" s="35"/>
      <c r="E99" s="39"/>
      <c r="F99" s="38" t="str">
        <f aca="false">IF(D99="","",IFERROR(INDEX(Listas!$B$5:$B$10,MATCH(D99,Listas!$A$5:$A$10,0)),""))</f>
        <v/>
      </c>
      <c r="G99" s="34" t="str">
        <f aca="false">IF(OR(E99="",F99=""),"",E99*F99)</f>
        <v/>
      </c>
      <c r="H99" s="35"/>
      <c r="I99" s="36"/>
      <c r="J99" s="36"/>
      <c r="K99" s="36"/>
      <c r="L99" s="33" t="str">
        <f aca="true">IF(I99="","",IF(K99&lt;&gt;"",K99,TODAY())-I99)</f>
        <v/>
      </c>
      <c r="M99" s="35"/>
      <c r="N99" s="35"/>
    </row>
    <row r="100" customFormat="false" ht="15" hidden="false" customHeight="false" outlineLevel="0" collapsed="false">
      <c r="A100" s="29" t="str">
        <f aca="false">IF(B100="","","OP-"&amp;TEXT(ROW()-4,"000"))</f>
        <v/>
      </c>
      <c r="B100" s="35"/>
      <c r="C100" s="35"/>
      <c r="D100" s="35"/>
      <c r="E100" s="39"/>
      <c r="F100" s="38" t="str">
        <f aca="false">IF(D100="","",IFERROR(INDEX(Listas!$B$5:$B$10,MATCH(D100,Listas!$A$5:$A$10,0)),""))</f>
        <v/>
      </c>
      <c r="G100" s="34" t="str">
        <f aca="false">IF(OR(E100="",F100=""),"",E100*F100)</f>
        <v/>
      </c>
      <c r="H100" s="35"/>
      <c r="I100" s="36"/>
      <c r="J100" s="36"/>
      <c r="K100" s="36"/>
      <c r="L100" s="33" t="str">
        <f aca="true">IF(I100="","",IF(K100&lt;&gt;"",K100,TODAY())-I100)</f>
        <v/>
      </c>
      <c r="M100" s="35"/>
      <c r="N100" s="35"/>
    </row>
    <row r="101" customFormat="false" ht="15" hidden="false" customHeight="false" outlineLevel="0" collapsed="false">
      <c r="A101" s="29" t="str">
        <f aca="false">IF(B101="","","OP-"&amp;TEXT(ROW()-4,"000"))</f>
        <v/>
      </c>
      <c r="B101" s="35"/>
      <c r="C101" s="35"/>
      <c r="D101" s="35"/>
      <c r="E101" s="39"/>
      <c r="F101" s="38" t="str">
        <f aca="false">IF(D101="","",IFERROR(INDEX(Listas!$B$5:$B$10,MATCH(D101,Listas!$A$5:$A$10,0)),""))</f>
        <v/>
      </c>
      <c r="G101" s="34" t="str">
        <f aca="false">IF(OR(E101="",F101=""),"",E101*F101)</f>
        <v/>
      </c>
      <c r="H101" s="35"/>
      <c r="I101" s="36"/>
      <c r="J101" s="36"/>
      <c r="K101" s="36"/>
      <c r="L101" s="33" t="str">
        <f aca="true">IF(I101="","",IF(K101&lt;&gt;"",K101,TODAY())-I101)</f>
        <v/>
      </c>
      <c r="M101" s="35"/>
      <c r="N101" s="35"/>
    </row>
    <row r="102" customFormat="false" ht="15" hidden="false" customHeight="false" outlineLevel="0" collapsed="false">
      <c r="A102" s="29" t="str">
        <f aca="false">IF(B102="","","OP-"&amp;TEXT(ROW()-4,"000"))</f>
        <v/>
      </c>
      <c r="B102" s="35"/>
      <c r="C102" s="35"/>
      <c r="D102" s="35"/>
      <c r="E102" s="39"/>
      <c r="F102" s="38" t="str">
        <f aca="false">IF(D102="","",IFERROR(INDEX(Listas!$B$5:$B$10,MATCH(D102,Listas!$A$5:$A$10,0)),""))</f>
        <v/>
      </c>
      <c r="G102" s="34" t="str">
        <f aca="false">IF(OR(E102="",F102=""),"",E102*F102)</f>
        <v/>
      </c>
      <c r="H102" s="35"/>
      <c r="I102" s="36"/>
      <c r="J102" s="36"/>
      <c r="K102" s="36"/>
      <c r="L102" s="33" t="str">
        <f aca="true">IF(I102="","",IF(K102&lt;&gt;"",K102,TODAY())-I102)</f>
        <v/>
      </c>
      <c r="M102" s="35"/>
      <c r="N102" s="35"/>
    </row>
    <row r="103" customFormat="false" ht="15" hidden="false" customHeight="false" outlineLevel="0" collapsed="false">
      <c r="A103" s="29" t="str">
        <f aca="false">IF(B103="","","OP-"&amp;TEXT(ROW()-4,"000"))</f>
        <v/>
      </c>
      <c r="B103" s="35"/>
      <c r="C103" s="35"/>
      <c r="D103" s="35"/>
      <c r="E103" s="39"/>
      <c r="F103" s="38" t="str">
        <f aca="false">IF(D103="","",IFERROR(INDEX(Listas!$B$5:$B$10,MATCH(D103,Listas!$A$5:$A$10,0)),""))</f>
        <v/>
      </c>
      <c r="G103" s="34" t="str">
        <f aca="false">IF(OR(E103="",F103=""),"",E103*F103)</f>
        <v/>
      </c>
      <c r="H103" s="35"/>
      <c r="I103" s="36"/>
      <c r="J103" s="36"/>
      <c r="K103" s="36"/>
      <c r="L103" s="33" t="str">
        <f aca="true">IF(I103="","",IF(K103&lt;&gt;"",K103,TODAY())-I103)</f>
        <v/>
      </c>
      <c r="M103" s="35"/>
      <c r="N103" s="35"/>
    </row>
    <row r="104" customFormat="false" ht="15" hidden="false" customHeight="false" outlineLevel="0" collapsed="false">
      <c r="A104" s="29" t="str">
        <f aca="false">IF(B104="","","OP-"&amp;TEXT(ROW()-4,"000"))</f>
        <v/>
      </c>
      <c r="B104" s="35"/>
      <c r="C104" s="35"/>
      <c r="D104" s="35"/>
      <c r="E104" s="39"/>
      <c r="F104" s="38" t="str">
        <f aca="false">IF(D104="","",IFERROR(INDEX(Listas!$B$5:$B$10,MATCH(D104,Listas!$A$5:$A$10,0)),""))</f>
        <v/>
      </c>
      <c r="G104" s="34" t="str">
        <f aca="false">IF(OR(E104="",F104=""),"",E104*F104)</f>
        <v/>
      </c>
      <c r="H104" s="35"/>
      <c r="I104" s="36"/>
      <c r="J104" s="36"/>
      <c r="K104" s="36"/>
      <c r="L104" s="33" t="str">
        <f aca="true">IF(I104="","",IF(K104&lt;&gt;"",K104,TODAY())-I104)</f>
        <v/>
      </c>
      <c r="M104" s="35"/>
      <c r="N104" s="35"/>
    </row>
    <row r="105" customFormat="false" ht="15" hidden="false" customHeight="false" outlineLevel="0" collapsed="false">
      <c r="A105" s="29" t="str">
        <f aca="false">IF(B105="","","OP-"&amp;TEXT(ROW()-4,"000"))</f>
        <v/>
      </c>
      <c r="B105" s="35"/>
      <c r="C105" s="35"/>
      <c r="D105" s="35"/>
      <c r="E105" s="39"/>
      <c r="F105" s="38" t="str">
        <f aca="false">IF(D105="","",IFERROR(INDEX(Listas!$B$5:$B$10,MATCH(D105,Listas!$A$5:$A$10,0)),""))</f>
        <v/>
      </c>
      <c r="G105" s="34" t="str">
        <f aca="false">IF(OR(E105="",F105=""),"",E105*F105)</f>
        <v/>
      </c>
      <c r="H105" s="35"/>
      <c r="I105" s="36"/>
      <c r="J105" s="36"/>
      <c r="K105" s="36"/>
      <c r="L105" s="33" t="str">
        <f aca="true">IF(I105="","",IF(K105&lt;&gt;"",K105,TODAY())-I105)</f>
        <v/>
      </c>
      <c r="M105" s="35"/>
      <c r="N105" s="35"/>
    </row>
    <row r="106" customFormat="false" ht="15" hidden="false" customHeight="false" outlineLevel="0" collapsed="false">
      <c r="A106" s="29" t="str">
        <f aca="false">IF(B106="","","OP-"&amp;TEXT(ROW()-4,"000"))</f>
        <v/>
      </c>
      <c r="B106" s="35"/>
      <c r="C106" s="35"/>
      <c r="D106" s="35"/>
      <c r="E106" s="39"/>
      <c r="F106" s="38" t="str">
        <f aca="false">IF(D106="","",IFERROR(INDEX(Listas!$B$5:$B$10,MATCH(D106,Listas!$A$5:$A$10,0)),""))</f>
        <v/>
      </c>
      <c r="G106" s="34" t="str">
        <f aca="false">IF(OR(E106="",F106=""),"",E106*F106)</f>
        <v/>
      </c>
      <c r="H106" s="35"/>
      <c r="I106" s="36"/>
      <c r="J106" s="36"/>
      <c r="K106" s="36"/>
      <c r="L106" s="33" t="str">
        <f aca="true">IF(I106="","",IF(K106&lt;&gt;"",K106,TODAY())-I106)</f>
        <v/>
      </c>
      <c r="M106" s="35"/>
      <c r="N106" s="35"/>
    </row>
    <row r="107" customFormat="false" ht="15" hidden="false" customHeight="false" outlineLevel="0" collapsed="false">
      <c r="A107" s="29" t="str">
        <f aca="false">IF(B107="","","OP-"&amp;TEXT(ROW()-4,"000"))</f>
        <v/>
      </c>
      <c r="B107" s="35"/>
      <c r="C107" s="35"/>
      <c r="D107" s="35"/>
      <c r="E107" s="39"/>
      <c r="F107" s="38" t="str">
        <f aca="false">IF(D107="","",IFERROR(INDEX(Listas!$B$5:$B$10,MATCH(D107,Listas!$A$5:$A$10,0)),""))</f>
        <v/>
      </c>
      <c r="G107" s="34" t="str">
        <f aca="false">IF(OR(E107="",F107=""),"",E107*F107)</f>
        <v/>
      </c>
      <c r="H107" s="35"/>
      <c r="I107" s="36"/>
      <c r="J107" s="36"/>
      <c r="K107" s="36"/>
      <c r="L107" s="33" t="str">
        <f aca="true">IF(I107="","",IF(K107&lt;&gt;"",K107,TODAY())-I107)</f>
        <v/>
      </c>
      <c r="M107" s="35"/>
      <c r="N107" s="35"/>
    </row>
    <row r="108" customFormat="false" ht="15" hidden="false" customHeight="false" outlineLevel="0" collapsed="false">
      <c r="A108" s="29" t="str">
        <f aca="false">IF(B108="","","OP-"&amp;TEXT(ROW()-4,"000"))</f>
        <v/>
      </c>
      <c r="B108" s="35"/>
      <c r="C108" s="35"/>
      <c r="D108" s="35"/>
      <c r="E108" s="39"/>
      <c r="F108" s="38" t="str">
        <f aca="false">IF(D108="","",IFERROR(INDEX(Listas!$B$5:$B$10,MATCH(D108,Listas!$A$5:$A$10,0)),""))</f>
        <v/>
      </c>
      <c r="G108" s="34" t="str">
        <f aca="false">IF(OR(E108="",F108=""),"",E108*F108)</f>
        <v/>
      </c>
      <c r="H108" s="35"/>
      <c r="I108" s="36"/>
      <c r="J108" s="36"/>
      <c r="K108" s="36"/>
      <c r="L108" s="33" t="str">
        <f aca="true">IF(I108="","",IF(K108&lt;&gt;"",K108,TODAY())-I108)</f>
        <v/>
      </c>
      <c r="M108" s="35"/>
      <c r="N108" s="35"/>
    </row>
    <row r="109" customFormat="false" ht="15" hidden="false" customHeight="false" outlineLevel="0" collapsed="false">
      <c r="A109" s="29" t="str">
        <f aca="false">IF(B109="","","OP-"&amp;TEXT(ROW()-4,"000"))</f>
        <v/>
      </c>
      <c r="B109" s="35"/>
      <c r="C109" s="35"/>
      <c r="D109" s="35"/>
      <c r="E109" s="39"/>
      <c r="F109" s="38" t="str">
        <f aca="false">IF(D109="","",IFERROR(INDEX(Listas!$B$5:$B$10,MATCH(D109,Listas!$A$5:$A$10,0)),""))</f>
        <v/>
      </c>
      <c r="G109" s="34" t="str">
        <f aca="false">IF(OR(E109="",F109=""),"",E109*F109)</f>
        <v/>
      </c>
      <c r="H109" s="35"/>
      <c r="I109" s="36"/>
      <c r="J109" s="36"/>
      <c r="K109" s="36"/>
      <c r="L109" s="33" t="str">
        <f aca="true">IF(I109="","",IF(K109&lt;&gt;"",K109,TODAY())-I109)</f>
        <v/>
      </c>
      <c r="M109" s="35"/>
      <c r="N109" s="35"/>
    </row>
    <row r="110" customFormat="false" ht="15" hidden="false" customHeight="false" outlineLevel="0" collapsed="false">
      <c r="A110" s="29" t="str">
        <f aca="false">IF(B110="","","OP-"&amp;TEXT(ROW()-4,"000"))</f>
        <v/>
      </c>
      <c r="B110" s="35"/>
      <c r="C110" s="35"/>
      <c r="D110" s="35"/>
      <c r="E110" s="39"/>
      <c r="F110" s="38" t="str">
        <f aca="false">IF(D110="","",IFERROR(INDEX(Listas!$B$5:$B$10,MATCH(D110,Listas!$A$5:$A$10,0)),""))</f>
        <v/>
      </c>
      <c r="G110" s="34" t="str">
        <f aca="false">IF(OR(E110="",F110=""),"",E110*F110)</f>
        <v/>
      </c>
      <c r="H110" s="35"/>
      <c r="I110" s="36"/>
      <c r="J110" s="36"/>
      <c r="K110" s="36"/>
      <c r="L110" s="33" t="str">
        <f aca="true">IF(I110="","",IF(K110&lt;&gt;"",K110,TODAY())-I110)</f>
        <v/>
      </c>
      <c r="M110" s="35"/>
      <c r="N110" s="35"/>
    </row>
    <row r="111" customFormat="false" ht="15" hidden="false" customHeight="false" outlineLevel="0" collapsed="false">
      <c r="A111" s="29" t="str">
        <f aca="false">IF(B111="","","OP-"&amp;TEXT(ROW()-4,"000"))</f>
        <v/>
      </c>
      <c r="B111" s="35"/>
      <c r="C111" s="35"/>
      <c r="D111" s="35"/>
      <c r="E111" s="39"/>
      <c r="F111" s="38" t="str">
        <f aca="false">IF(D111="","",IFERROR(INDEX(Listas!$B$5:$B$10,MATCH(D111,Listas!$A$5:$A$10,0)),""))</f>
        <v/>
      </c>
      <c r="G111" s="34" t="str">
        <f aca="false">IF(OR(E111="",F111=""),"",E111*F111)</f>
        <v/>
      </c>
      <c r="H111" s="35"/>
      <c r="I111" s="36"/>
      <c r="J111" s="36"/>
      <c r="K111" s="36"/>
      <c r="L111" s="33" t="str">
        <f aca="true">IF(I111="","",IF(K111&lt;&gt;"",K111,TODAY())-I111)</f>
        <v/>
      </c>
      <c r="M111" s="35"/>
      <c r="N111" s="35"/>
    </row>
    <row r="112" customFormat="false" ht="15" hidden="false" customHeight="false" outlineLevel="0" collapsed="false">
      <c r="A112" s="29" t="str">
        <f aca="false">IF(B112="","","OP-"&amp;TEXT(ROW()-4,"000"))</f>
        <v/>
      </c>
      <c r="B112" s="35"/>
      <c r="C112" s="35"/>
      <c r="D112" s="35"/>
      <c r="E112" s="39"/>
      <c r="F112" s="38" t="str">
        <f aca="false">IF(D112="","",IFERROR(INDEX(Listas!$B$5:$B$10,MATCH(D112,Listas!$A$5:$A$10,0)),""))</f>
        <v/>
      </c>
      <c r="G112" s="34" t="str">
        <f aca="false">IF(OR(E112="",F112=""),"",E112*F112)</f>
        <v/>
      </c>
      <c r="H112" s="35"/>
      <c r="I112" s="36"/>
      <c r="J112" s="36"/>
      <c r="K112" s="36"/>
      <c r="L112" s="33" t="str">
        <f aca="true">IF(I112="","",IF(K112&lt;&gt;"",K112,TODAY())-I112)</f>
        <v/>
      </c>
      <c r="M112" s="35"/>
      <c r="N112" s="35"/>
    </row>
    <row r="113" customFormat="false" ht="15" hidden="false" customHeight="false" outlineLevel="0" collapsed="false">
      <c r="A113" s="29" t="str">
        <f aca="false">IF(B113="","","OP-"&amp;TEXT(ROW()-4,"000"))</f>
        <v/>
      </c>
      <c r="B113" s="35"/>
      <c r="C113" s="35"/>
      <c r="D113" s="35"/>
      <c r="E113" s="39"/>
      <c r="F113" s="38" t="str">
        <f aca="false">IF(D113="","",IFERROR(INDEX(Listas!$B$5:$B$10,MATCH(D113,Listas!$A$5:$A$10,0)),""))</f>
        <v/>
      </c>
      <c r="G113" s="34" t="str">
        <f aca="false">IF(OR(E113="",F113=""),"",E113*F113)</f>
        <v/>
      </c>
      <c r="H113" s="35"/>
      <c r="I113" s="36"/>
      <c r="J113" s="36"/>
      <c r="K113" s="36"/>
      <c r="L113" s="33" t="str">
        <f aca="true">IF(I113="","",IF(K113&lt;&gt;"",K113,TODAY())-I113)</f>
        <v/>
      </c>
      <c r="M113" s="35"/>
      <c r="N113" s="35"/>
    </row>
    <row r="114" customFormat="false" ht="15" hidden="false" customHeight="false" outlineLevel="0" collapsed="false">
      <c r="A114" s="29" t="str">
        <f aca="false">IF(B114="","","OP-"&amp;TEXT(ROW()-4,"000"))</f>
        <v/>
      </c>
      <c r="B114" s="35"/>
      <c r="C114" s="35"/>
      <c r="D114" s="35"/>
      <c r="E114" s="39"/>
      <c r="F114" s="38" t="str">
        <f aca="false">IF(D114="","",IFERROR(INDEX(Listas!$B$5:$B$10,MATCH(D114,Listas!$A$5:$A$10,0)),""))</f>
        <v/>
      </c>
      <c r="G114" s="34" t="str">
        <f aca="false">IF(OR(E114="",F114=""),"",E114*F114)</f>
        <v/>
      </c>
      <c r="H114" s="35"/>
      <c r="I114" s="36"/>
      <c r="J114" s="36"/>
      <c r="K114" s="36"/>
      <c r="L114" s="33" t="str">
        <f aca="true">IF(I114="","",IF(K114&lt;&gt;"",K114,TODAY())-I114)</f>
        <v/>
      </c>
      <c r="M114" s="35"/>
      <c r="N114" s="35"/>
    </row>
    <row r="115" customFormat="false" ht="15" hidden="false" customHeight="false" outlineLevel="0" collapsed="false">
      <c r="A115" s="29" t="str">
        <f aca="false">IF(B115="","","OP-"&amp;TEXT(ROW()-4,"000"))</f>
        <v/>
      </c>
      <c r="B115" s="35"/>
      <c r="C115" s="35"/>
      <c r="D115" s="35"/>
      <c r="E115" s="39"/>
      <c r="F115" s="38" t="str">
        <f aca="false">IF(D115="","",IFERROR(INDEX(Listas!$B$5:$B$10,MATCH(D115,Listas!$A$5:$A$10,0)),""))</f>
        <v/>
      </c>
      <c r="G115" s="34" t="str">
        <f aca="false">IF(OR(E115="",F115=""),"",E115*F115)</f>
        <v/>
      </c>
      <c r="H115" s="35"/>
      <c r="I115" s="36"/>
      <c r="J115" s="36"/>
      <c r="K115" s="36"/>
      <c r="L115" s="33" t="str">
        <f aca="true">IF(I115="","",IF(K115&lt;&gt;"",K115,TODAY())-I115)</f>
        <v/>
      </c>
      <c r="M115" s="35"/>
      <c r="N115" s="35"/>
    </row>
    <row r="116" customFormat="false" ht="15" hidden="false" customHeight="false" outlineLevel="0" collapsed="false">
      <c r="A116" s="29" t="str">
        <f aca="false">IF(B116="","","OP-"&amp;TEXT(ROW()-4,"000"))</f>
        <v/>
      </c>
      <c r="B116" s="35"/>
      <c r="C116" s="35"/>
      <c r="D116" s="35"/>
      <c r="E116" s="39"/>
      <c r="F116" s="38" t="str">
        <f aca="false">IF(D116="","",IFERROR(INDEX(Listas!$B$5:$B$10,MATCH(D116,Listas!$A$5:$A$10,0)),""))</f>
        <v/>
      </c>
      <c r="G116" s="34" t="str">
        <f aca="false">IF(OR(E116="",F116=""),"",E116*F116)</f>
        <v/>
      </c>
      <c r="H116" s="35"/>
      <c r="I116" s="36"/>
      <c r="J116" s="36"/>
      <c r="K116" s="36"/>
      <c r="L116" s="33" t="str">
        <f aca="true">IF(I116="","",IF(K116&lt;&gt;"",K116,TODAY())-I116)</f>
        <v/>
      </c>
      <c r="M116" s="35"/>
      <c r="N116" s="35"/>
    </row>
    <row r="117" customFormat="false" ht="15" hidden="false" customHeight="false" outlineLevel="0" collapsed="false">
      <c r="A117" s="29" t="str">
        <f aca="false">IF(B117="","","OP-"&amp;TEXT(ROW()-4,"000"))</f>
        <v/>
      </c>
      <c r="B117" s="35"/>
      <c r="C117" s="35"/>
      <c r="D117" s="35"/>
      <c r="E117" s="39"/>
      <c r="F117" s="38" t="str">
        <f aca="false">IF(D117="","",IFERROR(INDEX(Listas!$B$5:$B$10,MATCH(D117,Listas!$A$5:$A$10,0)),""))</f>
        <v/>
      </c>
      <c r="G117" s="34" t="str">
        <f aca="false">IF(OR(E117="",F117=""),"",E117*F117)</f>
        <v/>
      </c>
      <c r="H117" s="35"/>
      <c r="I117" s="36"/>
      <c r="J117" s="36"/>
      <c r="K117" s="36"/>
      <c r="L117" s="33" t="str">
        <f aca="true">IF(I117="","",IF(K117&lt;&gt;"",K117,TODAY())-I117)</f>
        <v/>
      </c>
      <c r="M117" s="35"/>
      <c r="N117" s="35"/>
    </row>
    <row r="118" customFormat="false" ht="15" hidden="false" customHeight="false" outlineLevel="0" collapsed="false">
      <c r="A118" s="29" t="str">
        <f aca="false">IF(B118="","","OP-"&amp;TEXT(ROW()-4,"000"))</f>
        <v/>
      </c>
      <c r="B118" s="35"/>
      <c r="C118" s="35"/>
      <c r="D118" s="35"/>
      <c r="E118" s="39"/>
      <c r="F118" s="38" t="str">
        <f aca="false">IF(D118="","",IFERROR(INDEX(Listas!$B$5:$B$10,MATCH(D118,Listas!$A$5:$A$10,0)),""))</f>
        <v/>
      </c>
      <c r="G118" s="34" t="str">
        <f aca="false">IF(OR(E118="",F118=""),"",E118*F118)</f>
        <v/>
      </c>
      <c r="H118" s="35"/>
      <c r="I118" s="36"/>
      <c r="J118" s="36"/>
      <c r="K118" s="36"/>
      <c r="L118" s="33" t="str">
        <f aca="true">IF(I118="","",IF(K118&lt;&gt;"",K118,TODAY())-I118)</f>
        <v/>
      </c>
      <c r="M118" s="35"/>
      <c r="N118" s="35"/>
    </row>
    <row r="119" customFormat="false" ht="15" hidden="false" customHeight="false" outlineLevel="0" collapsed="false">
      <c r="A119" s="29" t="str">
        <f aca="false">IF(B119="","","OP-"&amp;TEXT(ROW()-4,"000"))</f>
        <v/>
      </c>
      <c r="B119" s="35"/>
      <c r="C119" s="35"/>
      <c r="D119" s="35"/>
      <c r="E119" s="39"/>
      <c r="F119" s="38" t="str">
        <f aca="false">IF(D119="","",IFERROR(INDEX(Listas!$B$5:$B$10,MATCH(D119,Listas!$A$5:$A$10,0)),""))</f>
        <v/>
      </c>
      <c r="G119" s="34" t="str">
        <f aca="false">IF(OR(E119="",F119=""),"",E119*F119)</f>
        <v/>
      </c>
      <c r="H119" s="35"/>
      <c r="I119" s="36"/>
      <c r="J119" s="36"/>
      <c r="K119" s="36"/>
      <c r="L119" s="33" t="str">
        <f aca="true">IF(I119="","",IF(K119&lt;&gt;"",K119,TODAY())-I119)</f>
        <v/>
      </c>
      <c r="M119" s="35"/>
      <c r="N119" s="35"/>
    </row>
    <row r="120" customFormat="false" ht="15" hidden="false" customHeight="false" outlineLevel="0" collapsed="false">
      <c r="A120" s="29" t="str">
        <f aca="false">IF(B120="","","OP-"&amp;TEXT(ROW()-4,"000"))</f>
        <v/>
      </c>
      <c r="B120" s="35"/>
      <c r="C120" s="35"/>
      <c r="D120" s="35"/>
      <c r="E120" s="39"/>
      <c r="F120" s="38" t="str">
        <f aca="false">IF(D120="","",IFERROR(INDEX(Listas!$B$5:$B$10,MATCH(D120,Listas!$A$5:$A$10,0)),""))</f>
        <v/>
      </c>
      <c r="G120" s="34" t="str">
        <f aca="false">IF(OR(E120="",F120=""),"",E120*F120)</f>
        <v/>
      </c>
      <c r="H120" s="35"/>
      <c r="I120" s="36"/>
      <c r="J120" s="36"/>
      <c r="K120" s="36"/>
      <c r="L120" s="33" t="str">
        <f aca="true">IF(I120="","",IF(K120&lt;&gt;"",K120,TODAY())-I120)</f>
        <v/>
      </c>
      <c r="M120" s="35"/>
      <c r="N120" s="35"/>
    </row>
    <row r="121" customFormat="false" ht="15" hidden="false" customHeight="false" outlineLevel="0" collapsed="false">
      <c r="A121" s="29" t="str">
        <f aca="false">IF(B121="","","OP-"&amp;TEXT(ROW()-4,"000"))</f>
        <v/>
      </c>
      <c r="B121" s="35"/>
      <c r="C121" s="35"/>
      <c r="D121" s="35"/>
      <c r="E121" s="39"/>
      <c r="F121" s="38" t="str">
        <f aca="false">IF(D121="","",IFERROR(INDEX(Listas!$B$5:$B$10,MATCH(D121,Listas!$A$5:$A$10,0)),""))</f>
        <v/>
      </c>
      <c r="G121" s="34" t="str">
        <f aca="false">IF(OR(E121="",F121=""),"",E121*F121)</f>
        <v/>
      </c>
      <c r="H121" s="35"/>
      <c r="I121" s="36"/>
      <c r="J121" s="36"/>
      <c r="K121" s="36"/>
      <c r="L121" s="33" t="str">
        <f aca="true">IF(I121="","",IF(K121&lt;&gt;"",K121,TODAY())-I121)</f>
        <v/>
      </c>
      <c r="M121" s="35"/>
      <c r="N121" s="35"/>
    </row>
    <row r="122" customFormat="false" ht="15" hidden="false" customHeight="false" outlineLevel="0" collapsed="false">
      <c r="A122" s="29" t="str">
        <f aca="false">IF(B122="","","OP-"&amp;TEXT(ROW()-4,"000"))</f>
        <v/>
      </c>
      <c r="B122" s="35"/>
      <c r="C122" s="35"/>
      <c r="D122" s="35"/>
      <c r="E122" s="39"/>
      <c r="F122" s="38" t="str">
        <f aca="false">IF(D122="","",IFERROR(INDEX(Listas!$B$5:$B$10,MATCH(D122,Listas!$A$5:$A$10,0)),""))</f>
        <v/>
      </c>
      <c r="G122" s="34" t="str">
        <f aca="false">IF(OR(E122="",F122=""),"",E122*F122)</f>
        <v/>
      </c>
      <c r="H122" s="35"/>
      <c r="I122" s="36"/>
      <c r="J122" s="36"/>
      <c r="K122" s="36"/>
      <c r="L122" s="33" t="str">
        <f aca="true">IF(I122="","",IF(K122&lt;&gt;"",K122,TODAY())-I122)</f>
        <v/>
      </c>
      <c r="M122" s="35"/>
      <c r="N122" s="35"/>
    </row>
    <row r="123" customFormat="false" ht="15" hidden="false" customHeight="false" outlineLevel="0" collapsed="false">
      <c r="A123" s="29" t="str">
        <f aca="false">IF(B123="","","OP-"&amp;TEXT(ROW()-4,"000"))</f>
        <v/>
      </c>
      <c r="B123" s="35"/>
      <c r="C123" s="35"/>
      <c r="D123" s="35"/>
      <c r="E123" s="39"/>
      <c r="F123" s="38" t="str">
        <f aca="false">IF(D123="","",IFERROR(INDEX(Listas!$B$5:$B$10,MATCH(D123,Listas!$A$5:$A$10,0)),""))</f>
        <v/>
      </c>
      <c r="G123" s="34" t="str">
        <f aca="false">IF(OR(E123="",F123=""),"",E123*F123)</f>
        <v/>
      </c>
      <c r="H123" s="35"/>
      <c r="I123" s="36"/>
      <c r="J123" s="36"/>
      <c r="K123" s="36"/>
      <c r="L123" s="33" t="str">
        <f aca="true">IF(I123="","",IF(K123&lt;&gt;"",K123,TODAY())-I123)</f>
        <v/>
      </c>
      <c r="M123" s="35"/>
      <c r="N123" s="35"/>
    </row>
    <row r="124" customFormat="false" ht="15" hidden="false" customHeight="false" outlineLevel="0" collapsed="false">
      <c r="A124" s="29" t="str">
        <f aca="false">IF(B124="","","OP-"&amp;TEXT(ROW()-4,"000"))</f>
        <v/>
      </c>
      <c r="B124" s="35"/>
      <c r="C124" s="35"/>
      <c r="D124" s="35"/>
      <c r="E124" s="39"/>
      <c r="F124" s="38" t="str">
        <f aca="false">IF(D124="","",IFERROR(INDEX(Listas!$B$5:$B$10,MATCH(D124,Listas!$A$5:$A$10,0)),""))</f>
        <v/>
      </c>
      <c r="G124" s="34" t="str">
        <f aca="false">IF(OR(E124="",F124=""),"",E124*F124)</f>
        <v/>
      </c>
      <c r="H124" s="35"/>
      <c r="I124" s="36"/>
      <c r="J124" s="36"/>
      <c r="K124" s="36"/>
      <c r="L124" s="33" t="str">
        <f aca="true">IF(I124="","",IF(K124&lt;&gt;"",K124,TODAY())-I124)</f>
        <v/>
      </c>
      <c r="M124" s="35"/>
      <c r="N124" s="35"/>
    </row>
    <row r="125" customFormat="false" ht="15" hidden="false" customHeight="false" outlineLevel="0" collapsed="false">
      <c r="A125" s="29" t="str">
        <f aca="false">IF(B125="","","OP-"&amp;TEXT(ROW()-4,"000"))</f>
        <v/>
      </c>
      <c r="B125" s="35"/>
      <c r="C125" s="35"/>
      <c r="D125" s="35"/>
      <c r="E125" s="39"/>
      <c r="F125" s="38" t="str">
        <f aca="false">IF(D125="","",IFERROR(INDEX(Listas!$B$5:$B$10,MATCH(D125,Listas!$A$5:$A$10,0)),""))</f>
        <v/>
      </c>
      <c r="G125" s="34" t="str">
        <f aca="false">IF(OR(E125="",F125=""),"",E125*F125)</f>
        <v/>
      </c>
      <c r="H125" s="35"/>
      <c r="I125" s="36"/>
      <c r="J125" s="36"/>
      <c r="K125" s="36"/>
      <c r="L125" s="33" t="str">
        <f aca="true">IF(I125="","",IF(K125&lt;&gt;"",K125,TODAY())-I125)</f>
        <v/>
      </c>
      <c r="M125" s="35"/>
      <c r="N125" s="35"/>
    </row>
    <row r="126" customFormat="false" ht="15" hidden="false" customHeight="false" outlineLevel="0" collapsed="false">
      <c r="A126" s="29" t="str">
        <f aca="false">IF(B126="","","OP-"&amp;TEXT(ROW()-4,"000"))</f>
        <v/>
      </c>
      <c r="B126" s="35"/>
      <c r="C126" s="35"/>
      <c r="D126" s="35"/>
      <c r="E126" s="39"/>
      <c r="F126" s="38" t="str">
        <f aca="false">IF(D126="","",IFERROR(INDEX(Listas!$B$5:$B$10,MATCH(D126,Listas!$A$5:$A$10,0)),""))</f>
        <v/>
      </c>
      <c r="G126" s="34" t="str">
        <f aca="false">IF(OR(E126="",F126=""),"",E126*F126)</f>
        <v/>
      </c>
      <c r="H126" s="35"/>
      <c r="I126" s="36"/>
      <c r="J126" s="36"/>
      <c r="K126" s="36"/>
      <c r="L126" s="33" t="str">
        <f aca="true">IF(I126="","",IF(K126&lt;&gt;"",K126,TODAY())-I126)</f>
        <v/>
      </c>
      <c r="M126" s="35"/>
      <c r="N126" s="35"/>
    </row>
    <row r="127" customFormat="false" ht="15" hidden="false" customHeight="false" outlineLevel="0" collapsed="false">
      <c r="A127" s="29" t="str">
        <f aca="false">IF(B127="","","OP-"&amp;TEXT(ROW()-4,"000"))</f>
        <v/>
      </c>
      <c r="B127" s="35"/>
      <c r="C127" s="35"/>
      <c r="D127" s="35"/>
      <c r="E127" s="39"/>
      <c r="F127" s="38" t="str">
        <f aca="false">IF(D127="","",IFERROR(INDEX(Listas!$B$5:$B$10,MATCH(D127,Listas!$A$5:$A$10,0)),""))</f>
        <v/>
      </c>
      <c r="G127" s="34" t="str">
        <f aca="false">IF(OR(E127="",F127=""),"",E127*F127)</f>
        <v/>
      </c>
      <c r="H127" s="35"/>
      <c r="I127" s="36"/>
      <c r="J127" s="36"/>
      <c r="K127" s="36"/>
      <c r="L127" s="33" t="str">
        <f aca="true">IF(I127="","",IF(K127&lt;&gt;"",K127,TODAY())-I127)</f>
        <v/>
      </c>
      <c r="M127" s="35"/>
      <c r="N127" s="35"/>
    </row>
    <row r="128" customFormat="false" ht="15" hidden="false" customHeight="false" outlineLevel="0" collapsed="false">
      <c r="A128" s="29" t="str">
        <f aca="false">IF(B128="","","OP-"&amp;TEXT(ROW()-4,"000"))</f>
        <v/>
      </c>
      <c r="B128" s="35"/>
      <c r="C128" s="35"/>
      <c r="D128" s="35"/>
      <c r="E128" s="39"/>
      <c r="F128" s="38" t="str">
        <f aca="false">IF(D128="","",IFERROR(INDEX(Listas!$B$5:$B$10,MATCH(D128,Listas!$A$5:$A$10,0)),""))</f>
        <v/>
      </c>
      <c r="G128" s="34" t="str">
        <f aca="false">IF(OR(E128="",F128=""),"",E128*F128)</f>
        <v/>
      </c>
      <c r="H128" s="35"/>
      <c r="I128" s="36"/>
      <c r="J128" s="36"/>
      <c r="K128" s="36"/>
      <c r="L128" s="33" t="str">
        <f aca="true">IF(I128="","",IF(K128&lt;&gt;"",K128,TODAY())-I128)</f>
        <v/>
      </c>
      <c r="M128" s="35"/>
      <c r="N128" s="35"/>
    </row>
    <row r="129" customFormat="false" ht="15" hidden="false" customHeight="false" outlineLevel="0" collapsed="false">
      <c r="A129" s="29" t="str">
        <f aca="false">IF(B129="","","OP-"&amp;TEXT(ROW()-4,"000"))</f>
        <v/>
      </c>
      <c r="B129" s="35"/>
      <c r="C129" s="35"/>
      <c r="D129" s="35"/>
      <c r="E129" s="39"/>
      <c r="F129" s="38" t="str">
        <f aca="false">IF(D129="","",IFERROR(INDEX(Listas!$B$5:$B$10,MATCH(D129,Listas!$A$5:$A$10,0)),""))</f>
        <v/>
      </c>
      <c r="G129" s="34" t="str">
        <f aca="false">IF(OR(E129="",F129=""),"",E129*F129)</f>
        <v/>
      </c>
      <c r="H129" s="35"/>
      <c r="I129" s="36"/>
      <c r="J129" s="36"/>
      <c r="K129" s="36"/>
      <c r="L129" s="33" t="str">
        <f aca="true">IF(I129="","",IF(K129&lt;&gt;"",K129,TODAY())-I129)</f>
        <v/>
      </c>
      <c r="M129" s="35"/>
      <c r="N129" s="35"/>
    </row>
    <row r="130" customFormat="false" ht="15" hidden="false" customHeight="false" outlineLevel="0" collapsed="false">
      <c r="A130" s="29" t="str">
        <f aca="false">IF(B130="","","OP-"&amp;TEXT(ROW()-4,"000"))</f>
        <v/>
      </c>
      <c r="B130" s="35"/>
      <c r="C130" s="35"/>
      <c r="D130" s="35"/>
      <c r="E130" s="39"/>
      <c r="F130" s="38" t="str">
        <f aca="false">IF(D130="","",IFERROR(INDEX(Listas!$B$5:$B$10,MATCH(D130,Listas!$A$5:$A$10,0)),""))</f>
        <v/>
      </c>
      <c r="G130" s="34" t="str">
        <f aca="false">IF(OR(E130="",F130=""),"",E130*F130)</f>
        <v/>
      </c>
      <c r="H130" s="35"/>
      <c r="I130" s="36"/>
      <c r="J130" s="36"/>
      <c r="K130" s="36"/>
      <c r="L130" s="33" t="str">
        <f aca="true">IF(I130="","",IF(K130&lt;&gt;"",K130,TODAY())-I130)</f>
        <v/>
      </c>
      <c r="M130" s="35"/>
      <c r="N130" s="35"/>
    </row>
    <row r="131" customFormat="false" ht="15" hidden="false" customHeight="false" outlineLevel="0" collapsed="false">
      <c r="A131" s="29" t="str">
        <f aca="false">IF(B131="","","OP-"&amp;TEXT(ROW()-4,"000"))</f>
        <v/>
      </c>
      <c r="B131" s="35"/>
      <c r="C131" s="35"/>
      <c r="D131" s="35"/>
      <c r="E131" s="39"/>
      <c r="F131" s="38" t="str">
        <f aca="false">IF(D131="","",IFERROR(INDEX(Listas!$B$5:$B$10,MATCH(D131,Listas!$A$5:$A$10,0)),""))</f>
        <v/>
      </c>
      <c r="G131" s="34" t="str">
        <f aca="false">IF(OR(E131="",F131=""),"",E131*F131)</f>
        <v/>
      </c>
      <c r="H131" s="35"/>
      <c r="I131" s="36"/>
      <c r="J131" s="36"/>
      <c r="K131" s="36"/>
      <c r="L131" s="33" t="str">
        <f aca="true">IF(I131="","",IF(K131&lt;&gt;"",K131,TODAY())-I131)</f>
        <v/>
      </c>
      <c r="M131" s="35"/>
      <c r="N131" s="35"/>
    </row>
    <row r="132" customFormat="false" ht="15" hidden="false" customHeight="false" outlineLevel="0" collapsed="false">
      <c r="A132" s="29" t="str">
        <f aca="false">IF(B132="","","OP-"&amp;TEXT(ROW()-4,"000"))</f>
        <v/>
      </c>
      <c r="B132" s="35"/>
      <c r="C132" s="35"/>
      <c r="D132" s="35"/>
      <c r="E132" s="39"/>
      <c r="F132" s="38" t="str">
        <f aca="false">IF(D132="","",IFERROR(INDEX(Listas!$B$5:$B$10,MATCH(D132,Listas!$A$5:$A$10,0)),""))</f>
        <v/>
      </c>
      <c r="G132" s="34" t="str">
        <f aca="false">IF(OR(E132="",F132=""),"",E132*F132)</f>
        <v/>
      </c>
      <c r="H132" s="35"/>
      <c r="I132" s="36"/>
      <c r="J132" s="36"/>
      <c r="K132" s="36"/>
      <c r="L132" s="33" t="str">
        <f aca="true">IF(I132="","",IF(K132&lt;&gt;"",K132,TODAY())-I132)</f>
        <v/>
      </c>
      <c r="M132" s="35"/>
      <c r="N132" s="35"/>
    </row>
    <row r="133" customFormat="false" ht="15" hidden="false" customHeight="false" outlineLevel="0" collapsed="false">
      <c r="A133" s="29" t="str">
        <f aca="false">IF(B133="","","OP-"&amp;TEXT(ROW()-4,"000"))</f>
        <v/>
      </c>
      <c r="B133" s="35"/>
      <c r="C133" s="35"/>
      <c r="D133" s="35"/>
      <c r="E133" s="39"/>
      <c r="F133" s="38" t="str">
        <f aca="false">IF(D133="","",IFERROR(INDEX(Listas!$B$5:$B$10,MATCH(D133,Listas!$A$5:$A$10,0)),""))</f>
        <v/>
      </c>
      <c r="G133" s="34" t="str">
        <f aca="false">IF(OR(E133="",F133=""),"",E133*F133)</f>
        <v/>
      </c>
      <c r="H133" s="35"/>
      <c r="I133" s="36"/>
      <c r="J133" s="36"/>
      <c r="K133" s="36"/>
      <c r="L133" s="33" t="str">
        <f aca="true">IF(I133="","",IF(K133&lt;&gt;"",K133,TODAY())-I133)</f>
        <v/>
      </c>
      <c r="M133" s="35"/>
      <c r="N133" s="35"/>
    </row>
    <row r="134" customFormat="false" ht="15" hidden="false" customHeight="false" outlineLevel="0" collapsed="false">
      <c r="A134" s="29" t="str">
        <f aca="false">IF(B134="","","OP-"&amp;TEXT(ROW()-4,"000"))</f>
        <v/>
      </c>
      <c r="B134" s="35"/>
      <c r="C134" s="35"/>
      <c r="D134" s="35"/>
      <c r="E134" s="39"/>
      <c r="F134" s="38" t="str">
        <f aca="false">IF(D134="","",IFERROR(INDEX(Listas!$B$5:$B$10,MATCH(D134,Listas!$A$5:$A$10,0)),""))</f>
        <v/>
      </c>
      <c r="G134" s="34" t="str">
        <f aca="false">IF(OR(E134="",F134=""),"",E134*F134)</f>
        <v/>
      </c>
      <c r="H134" s="35"/>
      <c r="I134" s="36"/>
      <c r="J134" s="36"/>
      <c r="K134" s="36"/>
      <c r="L134" s="33" t="str">
        <f aca="true">IF(I134="","",IF(K134&lt;&gt;"",K134,TODAY())-I134)</f>
        <v/>
      </c>
      <c r="M134" s="35"/>
      <c r="N134" s="35"/>
    </row>
    <row r="135" customFormat="false" ht="15" hidden="false" customHeight="false" outlineLevel="0" collapsed="false">
      <c r="A135" s="29" t="str">
        <f aca="false">IF(B135="","","OP-"&amp;TEXT(ROW()-4,"000"))</f>
        <v/>
      </c>
      <c r="B135" s="35"/>
      <c r="C135" s="35"/>
      <c r="D135" s="35"/>
      <c r="E135" s="39"/>
      <c r="F135" s="38" t="str">
        <f aca="false">IF(D135="","",IFERROR(INDEX(Listas!$B$5:$B$10,MATCH(D135,Listas!$A$5:$A$10,0)),""))</f>
        <v/>
      </c>
      <c r="G135" s="34" t="str">
        <f aca="false">IF(OR(E135="",F135=""),"",E135*F135)</f>
        <v/>
      </c>
      <c r="H135" s="35"/>
      <c r="I135" s="36"/>
      <c r="J135" s="36"/>
      <c r="K135" s="36"/>
      <c r="L135" s="33" t="str">
        <f aca="true">IF(I135="","",IF(K135&lt;&gt;"",K135,TODAY())-I135)</f>
        <v/>
      </c>
      <c r="M135" s="35"/>
      <c r="N135" s="35"/>
    </row>
    <row r="136" customFormat="false" ht="15" hidden="false" customHeight="false" outlineLevel="0" collapsed="false">
      <c r="A136" s="29" t="str">
        <f aca="false">IF(B136="","","OP-"&amp;TEXT(ROW()-4,"000"))</f>
        <v/>
      </c>
      <c r="B136" s="35"/>
      <c r="C136" s="35"/>
      <c r="D136" s="35"/>
      <c r="E136" s="39"/>
      <c r="F136" s="38" t="str">
        <f aca="false">IF(D136="","",IFERROR(INDEX(Listas!$B$5:$B$10,MATCH(D136,Listas!$A$5:$A$10,0)),""))</f>
        <v/>
      </c>
      <c r="G136" s="34" t="str">
        <f aca="false">IF(OR(E136="",F136=""),"",E136*F136)</f>
        <v/>
      </c>
      <c r="H136" s="35"/>
      <c r="I136" s="36"/>
      <c r="J136" s="36"/>
      <c r="K136" s="36"/>
      <c r="L136" s="33" t="str">
        <f aca="true">IF(I136="","",IF(K136&lt;&gt;"",K136,TODAY())-I136)</f>
        <v/>
      </c>
      <c r="M136" s="35"/>
      <c r="N136" s="35"/>
    </row>
    <row r="137" customFormat="false" ht="15" hidden="false" customHeight="false" outlineLevel="0" collapsed="false">
      <c r="A137" s="29" t="str">
        <f aca="false">IF(B137="","","OP-"&amp;TEXT(ROW()-4,"000"))</f>
        <v/>
      </c>
      <c r="B137" s="35"/>
      <c r="C137" s="35"/>
      <c r="D137" s="35"/>
      <c r="E137" s="39"/>
      <c r="F137" s="38" t="str">
        <f aca="false">IF(D137="","",IFERROR(INDEX(Listas!$B$5:$B$10,MATCH(D137,Listas!$A$5:$A$10,0)),""))</f>
        <v/>
      </c>
      <c r="G137" s="34" t="str">
        <f aca="false">IF(OR(E137="",F137=""),"",E137*F137)</f>
        <v/>
      </c>
      <c r="H137" s="35"/>
      <c r="I137" s="36"/>
      <c r="J137" s="36"/>
      <c r="K137" s="36"/>
      <c r="L137" s="33" t="str">
        <f aca="true">IF(I137="","",IF(K137&lt;&gt;"",K137,TODAY())-I137)</f>
        <v/>
      </c>
      <c r="M137" s="35"/>
      <c r="N137" s="35"/>
    </row>
    <row r="138" customFormat="false" ht="15" hidden="false" customHeight="false" outlineLevel="0" collapsed="false">
      <c r="A138" s="29" t="str">
        <f aca="false">IF(B138="","","OP-"&amp;TEXT(ROW()-4,"000"))</f>
        <v/>
      </c>
      <c r="B138" s="35"/>
      <c r="C138" s="35"/>
      <c r="D138" s="35"/>
      <c r="E138" s="39"/>
      <c r="F138" s="38" t="str">
        <f aca="false">IF(D138="","",IFERROR(INDEX(Listas!$B$5:$B$10,MATCH(D138,Listas!$A$5:$A$10,0)),""))</f>
        <v/>
      </c>
      <c r="G138" s="34" t="str">
        <f aca="false">IF(OR(E138="",F138=""),"",E138*F138)</f>
        <v/>
      </c>
      <c r="H138" s="35"/>
      <c r="I138" s="36"/>
      <c r="J138" s="36"/>
      <c r="K138" s="36"/>
      <c r="L138" s="33" t="str">
        <f aca="true">IF(I138="","",IF(K138&lt;&gt;"",K138,TODAY())-I138)</f>
        <v/>
      </c>
      <c r="M138" s="35"/>
      <c r="N138" s="35"/>
    </row>
    <row r="139" customFormat="false" ht="15" hidden="false" customHeight="false" outlineLevel="0" collapsed="false">
      <c r="A139" s="29" t="str">
        <f aca="false">IF(B139="","","OP-"&amp;TEXT(ROW()-4,"000"))</f>
        <v/>
      </c>
      <c r="B139" s="35"/>
      <c r="C139" s="35"/>
      <c r="D139" s="35"/>
      <c r="E139" s="39"/>
      <c r="F139" s="38" t="str">
        <f aca="false">IF(D139="","",IFERROR(INDEX(Listas!$B$5:$B$10,MATCH(D139,Listas!$A$5:$A$10,0)),""))</f>
        <v/>
      </c>
      <c r="G139" s="34" t="str">
        <f aca="false">IF(OR(E139="",F139=""),"",E139*F139)</f>
        <v/>
      </c>
      <c r="H139" s="35"/>
      <c r="I139" s="36"/>
      <c r="J139" s="36"/>
      <c r="K139" s="36"/>
      <c r="L139" s="33" t="str">
        <f aca="true">IF(I139="","",IF(K139&lt;&gt;"",K139,TODAY())-I139)</f>
        <v/>
      </c>
      <c r="M139" s="35"/>
      <c r="N139" s="35"/>
    </row>
    <row r="140" customFormat="false" ht="15" hidden="false" customHeight="false" outlineLevel="0" collapsed="false">
      <c r="A140" s="29" t="str">
        <f aca="false">IF(B140="","","OP-"&amp;TEXT(ROW()-4,"000"))</f>
        <v/>
      </c>
      <c r="B140" s="35"/>
      <c r="C140" s="35"/>
      <c r="D140" s="35"/>
      <c r="E140" s="39"/>
      <c r="F140" s="38" t="str">
        <f aca="false">IF(D140="","",IFERROR(INDEX(Listas!$B$5:$B$10,MATCH(D140,Listas!$A$5:$A$10,0)),""))</f>
        <v/>
      </c>
      <c r="G140" s="34" t="str">
        <f aca="false">IF(OR(E140="",F140=""),"",E140*F140)</f>
        <v/>
      </c>
      <c r="H140" s="35"/>
      <c r="I140" s="36"/>
      <c r="J140" s="36"/>
      <c r="K140" s="36"/>
      <c r="L140" s="33" t="str">
        <f aca="true">IF(I140="","",IF(K140&lt;&gt;"",K140,TODAY())-I140)</f>
        <v/>
      </c>
      <c r="M140" s="35"/>
      <c r="N140" s="35"/>
    </row>
    <row r="141" customFormat="false" ht="15" hidden="false" customHeight="false" outlineLevel="0" collapsed="false">
      <c r="A141" s="29" t="str">
        <f aca="false">IF(B141="","","OP-"&amp;TEXT(ROW()-4,"000"))</f>
        <v/>
      </c>
      <c r="B141" s="35"/>
      <c r="C141" s="35"/>
      <c r="D141" s="35"/>
      <c r="E141" s="39"/>
      <c r="F141" s="38" t="str">
        <f aca="false">IF(D141="","",IFERROR(INDEX(Listas!$B$5:$B$10,MATCH(D141,Listas!$A$5:$A$10,0)),""))</f>
        <v/>
      </c>
      <c r="G141" s="34" t="str">
        <f aca="false">IF(OR(E141="",F141=""),"",E141*F141)</f>
        <v/>
      </c>
      <c r="H141" s="35"/>
      <c r="I141" s="36"/>
      <c r="J141" s="36"/>
      <c r="K141" s="36"/>
      <c r="L141" s="33" t="str">
        <f aca="true">IF(I141="","",IF(K141&lt;&gt;"",K141,TODAY())-I141)</f>
        <v/>
      </c>
      <c r="M141" s="35"/>
      <c r="N141" s="35"/>
    </row>
    <row r="142" customFormat="false" ht="15" hidden="false" customHeight="false" outlineLevel="0" collapsed="false">
      <c r="A142" s="29" t="str">
        <f aca="false">IF(B142="","","OP-"&amp;TEXT(ROW()-4,"000"))</f>
        <v/>
      </c>
      <c r="B142" s="35"/>
      <c r="C142" s="35"/>
      <c r="D142" s="35"/>
      <c r="E142" s="39"/>
      <c r="F142" s="38" t="str">
        <f aca="false">IF(D142="","",IFERROR(INDEX(Listas!$B$5:$B$10,MATCH(D142,Listas!$A$5:$A$10,0)),""))</f>
        <v/>
      </c>
      <c r="G142" s="34" t="str">
        <f aca="false">IF(OR(E142="",F142=""),"",E142*F142)</f>
        <v/>
      </c>
      <c r="H142" s="35"/>
      <c r="I142" s="36"/>
      <c r="J142" s="36"/>
      <c r="K142" s="36"/>
      <c r="L142" s="33" t="str">
        <f aca="true">IF(I142="","",IF(K142&lt;&gt;"",K142,TODAY())-I142)</f>
        <v/>
      </c>
      <c r="M142" s="35"/>
      <c r="N142" s="35"/>
    </row>
    <row r="143" customFormat="false" ht="15" hidden="false" customHeight="false" outlineLevel="0" collapsed="false">
      <c r="A143" s="29" t="str">
        <f aca="false">IF(B143="","","OP-"&amp;TEXT(ROW()-4,"000"))</f>
        <v/>
      </c>
      <c r="B143" s="35"/>
      <c r="C143" s="35"/>
      <c r="D143" s="35"/>
      <c r="E143" s="39"/>
      <c r="F143" s="38" t="str">
        <f aca="false">IF(D143="","",IFERROR(INDEX(Listas!$B$5:$B$10,MATCH(D143,Listas!$A$5:$A$10,0)),""))</f>
        <v/>
      </c>
      <c r="G143" s="34" t="str">
        <f aca="false">IF(OR(E143="",F143=""),"",E143*F143)</f>
        <v/>
      </c>
      <c r="H143" s="35"/>
      <c r="I143" s="36"/>
      <c r="J143" s="36"/>
      <c r="K143" s="36"/>
      <c r="L143" s="33" t="str">
        <f aca="true">IF(I143="","",IF(K143&lt;&gt;"",K143,TODAY())-I143)</f>
        <v/>
      </c>
      <c r="M143" s="35"/>
      <c r="N143" s="35"/>
    </row>
    <row r="144" customFormat="false" ht="15" hidden="false" customHeight="false" outlineLevel="0" collapsed="false">
      <c r="A144" s="29" t="str">
        <f aca="false">IF(B144="","","OP-"&amp;TEXT(ROW()-4,"000"))</f>
        <v/>
      </c>
      <c r="B144" s="35"/>
      <c r="C144" s="35"/>
      <c r="D144" s="35"/>
      <c r="E144" s="39"/>
      <c r="F144" s="38" t="str">
        <f aca="false">IF(D144="","",IFERROR(INDEX(Listas!$B$5:$B$10,MATCH(D144,Listas!$A$5:$A$10,0)),""))</f>
        <v/>
      </c>
      <c r="G144" s="34" t="str">
        <f aca="false">IF(OR(E144="",F144=""),"",E144*F144)</f>
        <v/>
      </c>
      <c r="H144" s="35"/>
      <c r="I144" s="36"/>
      <c r="J144" s="36"/>
      <c r="K144" s="36"/>
      <c r="L144" s="33" t="str">
        <f aca="true">IF(I144="","",IF(K144&lt;&gt;"",K144,TODAY())-I144)</f>
        <v/>
      </c>
      <c r="M144" s="35"/>
      <c r="N144" s="35"/>
    </row>
    <row r="145" customFormat="false" ht="15" hidden="false" customHeight="false" outlineLevel="0" collapsed="false">
      <c r="A145" s="29" t="str">
        <f aca="false">IF(B145="","","OP-"&amp;TEXT(ROW()-4,"000"))</f>
        <v/>
      </c>
      <c r="B145" s="35"/>
      <c r="C145" s="35"/>
      <c r="D145" s="35"/>
      <c r="E145" s="39"/>
      <c r="F145" s="38" t="str">
        <f aca="false">IF(D145="","",IFERROR(INDEX(Listas!$B$5:$B$10,MATCH(D145,Listas!$A$5:$A$10,0)),""))</f>
        <v/>
      </c>
      <c r="G145" s="34" t="str">
        <f aca="false">IF(OR(E145="",F145=""),"",E145*F145)</f>
        <v/>
      </c>
      <c r="H145" s="35"/>
      <c r="I145" s="36"/>
      <c r="J145" s="36"/>
      <c r="K145" s="36"/>
      <c r="L145" s="33" t="str">
        <f aca="true">IF(I145="","",IF(K145&lt;&gt;"",K145,TODAY())-I145)</f>
        <v/>
      </c>
      <c r="M145" s="35"/>
      <c r="N145" s="35"/>
    </row>
    <row r="146" customFormat="false" ht="15" hidden="false" customHeight="false" outlineLevel="0" collapsed="false">
      <c r="A146" s="29" t="str">
        <f aca="false">IF(B146="","","OP-"&amp;TEXT(ROW()-4,"000"))</f>
        <v/>
      </c>
      <c r="B146" s="35"/>
      <c r="C146" s="35"/>
      <c r="D146" s="35"/>
      <c r="E146" s="39"/>
      <c r="F146" s="38" t="str">
        <f aca="false">IF(D146="","",IFERROR(INDEX(Listas!$B$5:$B$10,MATCH(D146,Listas!$A$5:$A$10,0)),""))</f>
        <v/>
      </c>
      <c r="G146" s="34" t="str">
        <f aca="false">IF(OR(E146="",F146=""),"",E146*F146)</f>
        <v/>
      </c>
      <c r="H146" s="35"/>
      <c r="I146" s="36"/>
      <c r="J146" s="36"/>
      <c r="K146" s="36"/>
      <c r="L146" s="33" t="str">
        <f aca="true">IF(I146="","",IF(K146&lt;&gt;"",K146,TODAY())-I146)</f>
        <v/>
      </c>
      <c r="M146" s="35"/>
      <c r="N146" s="35"/>
    </row>
    <row r="147" customFormat="false" ht="15" hidden="false" customHeight="false" outlineLevel="0" collapsed="false">
      <c r="A147" s="29" t="str">
        <f aca="false">IF(B147="","","OP-"&amp;TEXT(ROW()-4,"000"))</f>
        <v/>
      </c>
      <c r="B147" s="35"/>
      <c r="C147" s="35"/>
      <c r="D147" s="35"/>
      <c r="E147" s="39"/>
      <c r="F147" s="38" t="str">
        <f aca="false">IF(D147="","",IFERROR(INDEX(Listas!$B$5:$B$10,MATCH(D147,Listas!$A$5:$A$10,0)),""))</f>
        <v/>
      </c>
      <c r="G147" s="34" t="str">
        <f aca="false">IF(OR(E147="",F147=""),"",E147*F147)</f>
        <v/>
      </c>
      <c r="H147" s="35"/>
      <c r="I147" s="36"/>
      <c r="J147" s="36"/>
      <c r="K147" s="36"/>
      <c r="L147" s="33" t="str">
        <f aca="true">IF(I147="","",IF(K147&lt;&gt;"",K147,TODAY())-I147)</f>
        <v/>
      </c>
      <c r="M147" s="35"/>
      <c r="N147" s="35"/>
    </row>
    <row r="148" customFormat="false" ht="15" hidden="false" customHeight="false" outlineLevel="0" collapsed="false">
      <c r="A148" s="29" t="str">
        <f aca="false">IF(B148="","","OP-"&amp;TEXT(ROW()-4,"000"))</f>
        <v/>
      </c>
      <c r="B148" s="35"/>
      <c r="C148" s="35"/>
      <c r="D148" s="35"/>
      <c r="E148" s="39"/>
      <c r="F148" s="38" t="str">
        <f aca="false">IF(D148="","",IFERROR(INDEX(Listas!$B$5:$B$10,MATCH(D148,Listas!$A$5:$A$10,0)),""))</f>
        <v/>
      </c>
      <c r="G148" s="34" t="str">
        <f aca="false">IF(OR(E148="",F148=""),"",E148*F148)</f>
        <v/>
      </c>
      <c r="H148" s="35"/>
      <c r="I148" s="36"/>
      <c r="J148" s="36"/>
      <c r="K148" s="36"/>
      <c r="L148" s="33" t="str">
        <f aca="true">IF(I148="","",IF(K148&lt;&gt;"",K148,TODAY())-I148)</f>
        <v/>
      </c>
      <c r="M148" s="35"/>
      <c r="N148" s="35"/>
    </row>
    <row r="149" customFormat="false" ht="15" hidden="false" customHeight="false" outlineLevel="0" collapsed="false">
      <c r="A149" s="29" t="str">
        <f aca="false">IF(B149="","","OP-"&amp;TEXT(ROW()-4,"000"))</f>
        <v/>
      </c>
      <c r="B149" s="35"/>
      <c r="C149" s="35"/>
      <c r="D149" s="35"/>
      <c r="E149" s="39"/>
      <c r="F149" s="38" t="str">
        <f aca="false">IF(D149="","",IFERROR(INDEX(Listas!$B$5:$B$10,MATCH(D149,Listas!$A$5:$A$10,0)),""))</f>
        <v/>
      </c>
      <c r="G149" s="34" t="str">
        <f aca="false">IF(OR(E149="",F149=""),"",E149*F149)</f>
        <v/>
      </c>
      <c r="H149" s="35"/>
      <c r="I149" s="36"/>
      <c r="J149" s="36"/>
      <c r="K149" s="36"/>
      <c r="L149" s="33" t="str">
        <f aca="true">IF(I149="","",IF(K149&lt;&gt;"",K149,TODAY())-I149)</f>
        <v/>
      </c>
      <c r="M149" s="35"/>
      <c r="N149" s="35"/>
    </row>
    <row r="150" customFormat="false" ht="15" hidden="false" customHeight="false" outlineLevel="0" collapsed="false">
      <c r="A150" s="29" t="str">
        <f aca="false">IF(B150="","","OP-"&amp;TEXT(ROW()-4,"000"))</f>
        <v/>
      </c>
      <c r="B150" s="35"/>
      <c r="C150" s="35"/>
      <c r="D150" s="35"/>
      <c r="E150" s="39"/>
      <c r="F150" s="38" t="str">
        <f aca="false">IF(D150="","",IFERROR(INDEX(Listas!$B$5:$B$10,MATCH(D150,Listas!$A$5:$A$10,0)),""))</f>
        <v/>
      </c>
      <c r="G150" s="34" t="str">
        <f aca="false">IF(OR(E150="",F150=""),"",E150*F150)</f>
        <v/>
      </c>
      <c r="H150" s="35"/>
      <c r="I150" s="36"/>
      <c r="J150" s="36"/>
      <c r="K150" s="36"/>
      <c r="L150" s="33" t="str">
        <f aca="true">IF(I150="","",IF(K150&lt;&gt;"",K150,TODAY())-I150)</f>
        <v/>
      </c>
      <c r="M150" s="35"/>
      <c r="N150" s="35"/>
    </row>
    <row r="151" customFormat="false" ht="15" hidden="false" customHeight="false" outlineLevel="0" collapsed="false">
      <c r="A151" s="29" t="str">
        <f aca="false">IF(B151="","","OP-"&amp;TEXT(ROW()-4,"000"))</f>
        <v/>
      </c>
      <c r="B151" s="35"/>
      <c r="C151" s="35"/>
      <c r="D151" s="35"/>
      <c r="E151" s="39"/>
      <c r="F151" s="38" t="str">
        <f aca="false">IF(D151="","",IFERROR(INDEX(Listas!$B$5:$B$10,MATCH(D151,Listas!$A$5:$A$10,0)),""))</f>
        <v/>
      </c>
      <c r="G151" s="34" t="str">
        <f aca="false">IF(OR(E151="",F151=""),"",E151*F151)</f>
        <v/>
      </c>
      <c r="H151" s="35"/>
      <c r="I151" s="36"/>
      <c r="J151" s="36"/>
      <c r="K151" s="36"/>
      <c r="L151" s="33" t="str">
        <f aca="true">IF(I151="","",IF(K151&lt;&gt;"",K151,TODAY())-I151)</f>
        <v/>
      </c>
      <c r="M151" s="35"/>
      <c r="N151" s="35"/>
    </row>
    <row r="152" customFormat="false" ht="15" hidden="false" customHeight="false" outlineLevel="0" collapsed="false">
      <c r="A152" s="29" t="str">
        <f aca="false">IF(B152="","","OP-"&amp;TEXT(ROW()-4,"000"))</f>
        <v/>
      </c>
      <c r="B152" s="35"/>
      <c r="C152" s="35"/>
      <c r="D152" s="35"/>
      <c r="E152" s="39"/>
      <c r="F152" s="38" t="str">
        <f aca="false">IF(D152="","",IFERROR(INDEX(Listas!$B$5:$B$10,MATCH(D152,Listas!$A$5:$A$10,0)),""))</f>
        <v/>
      </c>
      <c r="G152" s="34" t="str">
        <f aca="false">IF(OR(E152="",F152=""),"",E152*F152)</f>
        <v/>
      </c>
      <c r="H152" s="35"/>
      <c r="I152" s="36"/>
      <c r="J152" s="36"/>
      <c r="K152" s="36"/>
      <c r="L152" s="33" t="str">
        <f aca="true">IF(I152="","",IF(K152&lt;&gt;"",K152,TODAY())-I152)</f>
        <v/>
      </c>
      <c r="M152" s="35"/>
      <c r="N152" s="35"/>
    </row>
    <row r="153" customFormat="false" ht="15" hidden="false" customHeight="false" outlineLevel="0" collapsed="false">
      <c r="A153" s="29" t="str">
        <f aca="false">IF(B153="","","OP-"&amp;TEXT(ROW()-4,"000"))</f>
        <v/>
      </c>
      <c r="B153" s="35"/>
      <c r="C153" s="35"/>
      <c r="D153" s="35"/>
      <c r="E153" s="39"/>
      <c r="F153" s="38" t="str">
        <f aca="false">IF(D153="","",IFERROR(INDEX(Listas!$B$5:$B$10,MATCH(D153,Listas!$A$5:$A$10,0)),""))</f>
        <v/>
      </c>
      <c r="G153" s="34" t="str">
        <f aca="false">IF(OR(E153="",F153=""),"",E153*F153)</f>
        <v/>
      </c>
      <c r="H153" s="35"/>
      <c r="I153" s="36"/>
      <c r="J153" s="36"/>
      <c r="K153" s="36"/>
      <c r="L153" s="33" t="str">
        <f aca="true">IF(I153="","",IF(K153&lt;&gt;"",K153,TODAY())-I153)</f>
        <v/>
      </c>
      <c r="M153" s="35"/>
      <c r="N153" s="35"/>
    </row>
    <row r="154" customFormat="false" ht="15" hidden="false" customHeight="false" outlineLevel="0" collapsed="false">
      <c r="A154" s="29" t="str">
        <f aca="false">IF(B154="","","OP-"&amp;TEXT(ROW()-4,"000"))</f>
        <v/>
      </c>
      <c r="B154" s="35"/>
      <c r="C154" s="35"/>
      <c r="D154" s="35"/>
      <c r="E154" s="39"/>
      <c r="F154" s="38" t="str">
        <f aca="false">IF(D154="","",IFERROR(INDEX(Listas!$B$5:$B$10,MATCH(D154,Listas!$A$5:$A$10,0)),""))</f>
        <v/>
      </c>
      <c r="G154" s="34" t="str">
        <f aca="false">IF(OR(E154="",F154=""),"",E154*F154)</f>
        <v/>
      </c>
      <c r="H154" s="35"/>
      <c r="I154" s="36"/>
      <c r="J154" s="36"/>
      <c r="K154" s="36"/>
      <c r="L154" s="33" t="str">
        <f aca="true">IF(I154="","",IF(K154&lt;&gt;"",K154,TODAY())-I154)</f>
        <v/>
      </c>
      <c r="M154" s="35"/>
      <c r="N154" s="35"/>
    </row>
    <row r="155" customFormat="false" ht="15" hidden="false" customHeight="false" outlineLevel="0" collapsed="false">
      <c r="A155" s="29" t="str">
        <f aca="false">IF(B155="","","OP-"&amp;TEXT(ROW()-4,"000"))</f>
        <v/>
      </c>
      <c r="B155" s="35"/>
      <c r="C155" s="35"/>
      <c r="D155" s="35"/>
      <c r="E155" s="39"/>
      <c r="F155" s="38" t="str">
        <f aca="false">IF(D155="","",IFERROR(INDEX(Listas!$B$5:$B$10,MATCH(D155,Listas!$A$5:$A$10,0)),""))</f>
        <v/>
      </c>
      <c r="G155" s="34" t="str">
        <f aca="false">IF(OR(E155="",F155=""),"",E155*F155)</f>
        <v/>
      </c>
      <c r="H155" s="35"/>
      <c r="I155" s="36"/>
      <c r="J155" s="36"/>
      <c r="K155" s="36"/>
      <c r="L155" s="33" t="str">
        <f aca="true">IF(I155="","",IF(K155&lt;&gt;"",K155,TODAY())-I155)</f>
        <v/>
      </c>
      <c r="M155" s="35"/>
      <c r="N155" s="35"/>
    </row>
    <row r="156" customFormat="false" ht="15" hidden="false" customHeight="false" outlineLevel="0" collapsed="false">
      <c r="A156" s="29" t="str">
        <f aca="false">IF(B156="","","OP-"&amp;TEXT(ROW()-4,"000"))</f>
        <v/>
      </c>
      <c r="B156" s="35"/>
      <c r="C156" s="35"/>
      <c r="D156" s="35"/>
      <c r="E156" s="39"/>
      <c r="F156" s="38" t="str">
        <f aca="false">IF(D156="","",IFERROR(INDEX(Listas!$B$5:$B$10,MATCH(D156,Listas!$A$5:$A$10,0)),""))</f>
        <v/>
      </c>
      <c r="G156" s="34" t="str">
        <f aca="false">IF(OR(E156="",F156=""),"",E156*F156)</f>
        <v/>
      </c>
      <c r="H156" s="35"/>
      <c r="I156" s="36"/>
      <c r="J156" s="36"/>
      <c r="K156" s="36"/>
      <c r="L156" s="33" t="str">
        <f aca="true">IF(I156="","",IF(K156&lt;&gt;"",K156,TODAY())-I156)</f>
        <v/>
      </c>
      <c r="M156" s="35"/>
      <c r="N156" s="35"/>
    </row>
    <row r="157" customFormat="false" ht="15" hidden="false" customHeight="false" outlineLevel="0" collapsed="false">
      <c r="A157" s="29" t="str">
        <f aca="false">IF(B157="","","OP-"&amp;TEXT(ROW()-4,"000"))</f>
        <v/>
      </c>
      <c r="B157" s="35"/>
      <c r="C157" s="35"/>
      <c r="D157" s="35"/>
      <c r="E157" s="39"/>
      <c r="F157" s="38" t="str">
        <f aca="false">IF(D157="","",IFERROR(INDEX(Listas!$B$5:$B$10,MATCH(D157,Listas!$A$5:$A$10,0)),""))</f>
        <v/>
      </c>
      <c r="G157" s="34" t="str">
        <f aca="false">IF(OR(E157="",F157=""),"",E157*F157)</f>
        <v/>
      </c>
      <c r="H157" s="35"/>
      <c r="I157" s="36"/>
      <c r="J157" s="36"/>
      <c r="K157" s="36"/>
      <c r="L157" s="33" t="str">
        <f aca="true">IF(I157="","",IF(K157&lt;&gt;"",K157,TODAY())-I157)</f>
        <v/>
      </c>
      <c r="M157" s="35"/>
      <c r="N157" s="35"/>
    </row>
    <row r="158" customFormat="false" ht="15" hidden="false" customHeight="false" outlineLevel="0" collapsed="false">
      <c r="A158" s="29" t="str">
        <f aca="false">IF(B158="","","OP-"&amp;TEXT(ROW()-4,"000"))</f>
        <v/>
      </c>
      <c r="B158" s="35"/>
      <c r="C158" s="35"/>
      <c r="D158" s="35"/>
      <c r="E158" s="39"/>
      <c r="F158" s="38" t="str">
        <f aca="false">IF(D158="","",IFERROR(INDEX(Listas!$B$5:$B$10,MATCH(D158,Listas!$A$5:$A$10,0)),""))</f>
        <v/>
      </c>
      <c r="G158" s="34" t="str">
        <f aca="false">IF(OR(E158="",F158=""),"",E158*F158)</f>
        <v/>
      </c>
      <c r="H158" s="35"/>
      <c r="I158" s="36"/>
      <c r="J158" s="36"/>
      <c r="K158" s="36"/>
      <c r="L158" s="33" t="str">
        <f aca="true">IF(I158="","",IF(K158&lt;&gt;"",K158,TODAY())-I158)</f>
        <v/>
      </c>
      <c r="M158" s="35"/>
      <c r="N158" s="35"/>
    </row>
    <row r="159" customFormat="false" ht="15" hidden="false" customHeight="false" outlineLevel="0" collapsed="false">
      <c r="A159" s="29" t="str">
        <f aca="false">IF(B159="","","OP-"&amp;TEXT(ROW()-4,"000"))</f>
        <v/>
      </c>
      <c r="B159" s="35"/>
      <c r="C159" s="35"/>
      <c r="D159" s="35"/>
      <c r="E159" s="39"/>
      <c r="F159" s="38" t="str">
        <f aca="false">IF(D159="","",IFERROR(INDEX(Listas!$B$5:$B$10,MATCH(D159,Listas!$A$5:$A$10,0)),""))</f>
        <v/>
      </c>
      <c r="G159" s="34" t="str">
        <f aca="false">IF(OR(E159="",F159=""),"",E159*F159)</f>
        <v/>
      </c>
      <c r="H159" s="35"/>
      <c r="I159" s="36"/>
      <c r="J159" s="36"/>
      <c r="K159" s="36"/>
      <c r="L159" s="33" t="str">
        <f aca="true">IF(I159="","",IF(K159&lt;&gt;"",K159,TODAY())-I159)</f>
        <v/>
      </c>
      <c r="M159" s="35"/>
      <c r="N159" s="35"/>
    </row>
    <row r="160" customFormat="false" ht="15" hidden="false" customHeight="false" outlineLevel="0" collapsed="false">
      <c r="A160" s="29" t="str">
        <f aca="false">IF(B160="","","OP-"&amp;TEXT(ROW()-4,"000"))</f>
        <v/>
      </c>
      <c r="B160" s="35"/>
      <c r="C160" s="35"/>
      <c r="D160" s="35"/>
      <c r="E160" s="39"/>
      <c r="F160" s="38" t="str">
        <f aca="false">IF(D160="","",IFERROR(INDEX(Listas!$B$5:$B$10,MATCH(D160,Listas!$A$5:$A$10,0)),""))</f>
        <v/>
      </c>
      <c r="G160" s="34" t="str">
        <f aca="false">IF(OR(E160="",F160=""),"",E160*F160)</f>
        <v/>
      </c>
      <c r="H160" s="35"/>
      <c r="I160" s="36"/>
      <c r="J160" s="36"/>
      <c r="K160" s="36"/>
      <c r="L160" s="33" t="str">
        <f aca="true">IF(I160="","",IF(K160&lt;&gt;"",K160,TODAY())-I160)</f>
        <v/>
      </c>
      <c r="M160" s="35"/>
      <c r="N160" s="35"/>
    </row>
    <row r="161" customFormat="false" ht="15" hidden="false" customHeight="false" outlineLevel="0" collapsed="false">
      <c r="A161" s="29" t="str">
        <f aca="false">IF(B161="","","OP-"&amp;TEXT(ROW()-4,"000"))</f>
        <v/>
      </c>
      <c r="B161" s="35"/>
      <c r="C161" s="35"/>
      <c r="D161" s="35"/>
      <c r="E161" s="39"/>
      <c r="F161" s="38" t="str">
        <f aca="false">IF(D161="","",IFERROR(INDEX(Listas!$B$5:$B$10,MATCH(D161,Listas!$A$5:$A$10,0)),""))</f>
        <v/>
      </c>
      <c r="G161" s="34" t="str">
        <f aca="false">IF(OR(E161="",F161=""),"",E161*F161)</f>
        <v/>
      </c>
      <c r="H161" s="35"/>
      <c r="I161" s="36"/>
      <c r="J161" s="36"/>
      <c r="K161" s="36"/>
      <c r="L161" s="33" t="str">
        <f aca="true">IF(I161="","",IF(K161&lt;&gt;"",K161,TODAY())-I161)</f>
        <v/>
      </c>
      <c r="M161" s="35"/>
      <c r="N161" s="35"/>
    </row>
    <row r="162" customFormat="false" ht="15" hidden="false" customHeight="false" outlineLevel="0" collapsed="false">
      <c r="A162" s="29" t="str">
        <f aca="false">IF(B162="","","OP-"&amp;TEXT(ROW()-4,"000"))</f>
        <v/>
      </c>
      <c r="B162" s="35"/>
      <c r="C162" s="35"/>
      <c r="D162" s="35"/>
      <c r="E162" s="39"/>
      <c r="F162" s="38" t="str">
        <f aca="false">IF(D162="","",IFERROR(INDEX(Listas!$B$5:$B$10,MATCH(D162,Listas!$A$5:$A$10,0)),""))</f>
        <v/>
      </c>
      <c r="G162" s="34" t="str">
        <f aca="false">IF(OR(E162="",F162=""),"",E162*F162)</f>
        <v/>
      </c>
      <c r="H162" s="35"/>
      <c r="I162" s="36"/>
      <c r="J162" s="36"/>
      <c r="K162" s="36"/>
      <c r="L162" s="33" t="str">
        <f aca="true">IF(I162="","",IF(K162&lt;&gt;"",K162,TODAY())-I162)</f>
        <v/>
      </c>
      <c r="M162" s="35"/>
      <c r="N162" s="35"/>
    </row>
    <row r="163" customFormat="false" ht="15" hidden="false" customHeight="false" outlineLevel="0" collapsed="false">
      <c r="A163" s="29" t="str">
        <f aca="false">IF(B163="","","OP-"&amp;TEXT(ROW()-4,"000"))</f>
        <v/>
      </c>
      <c r="B163" s="35"/>
      <c r="C163" s="35"/>
      <c r="D163" s="35"/>
      <c r="E163" s="39"/>
      <c r="F163" s="38" t="str">
        <f aca="false">IF(D163="","",IFERROR(INDEX(Listas!$B$5:$B$10,MATCH(D163,Listas!$A$5:$A$10,0)),""))</f>
        <v/>
      </c>
      <c r="G163" s="34" t="str">
        <f aca="false">IF(OR(E163="",F163=""),"",E163*F163)</f>
        <v/>
      </c>
      <c r="H163" s="35"/>
      <c r="I163" s="36"/>
      <c r="J163" s="36"/>
      <c r="K163" s="36"/>
      <c r="L163" s="33" t="str">
        <f aca="true">IF(I163="","",IF(K163&lt;&gt;"",K163,TODAY())-I163)</f>
        <v/>
      </c>
      <c r="M163" s="35"/>
      <c r="N163" s="35"/>
    </row>
    <row r="164" customFormat="false" ht="15" hidden="false" customHeight="false" outlineLevel="0" collapsed="false">
      <c r="A164" s="29" t="str">
        <f aca="false">IF(B164="","","OP-"&amp;TEXT(ROW()-4,"000"))</f>
        <v/>
      </c>
      <c r="B164" s="35"/>
      <c r="C164" s="35"/>
      <c r="D164" s="35"/>
      <c r="E164" s="39"/>
      <c r="F164" s="38" t="str">
        <f aca="false">IF(D164="","",IFERROR(INDEX(Listas!$B$5:$B$10,MATCH(D164,Listas!$A$5:$A$10,0)),""))</f>
        <v/>
      </c>
      <c r="G164" s="34" t="str">
        <f aca="false">IF(OR(E164="",F164=""),"",E164*F164)</f>
        <v/>
      </c>
      <c r="H164" s="35"/>
      <c r="I164" s="36"/>
      <c r="J164" s="36"/>
      <c r="K164" s="36"/>
      <c r="L164" s="33" t="str">
        <f aca="true">IF(I164="","",IF(K164&lt;&gt;"",K164,TODAY())-I164)</f>
        <v/>
      </c>
      <c r="M164" s="35"/>
      <c r="N164" s="35"/>
    </row>
    <row r="165" customFormat="false" ht="15" hidden="false" customHeight="false" outlineLevel="0" collapsed="false">
      <c r="A165" s="29" t="str">
        <f aca="false">IF(B165="","","OP-"&amp;TEXT(ROW()-4,"000"))</f>
        <v/>
      </c>
      <c r="B165" s="35"/>
      <c r="C165" s="35"/>
      <c r="D165" s="35"/>
      <c r="E165" s="39"/>
      <c r="F165" s="38" t="str">
        <f aca="false">IF(D165="","",IFERROR(INDEX(Listas!$B$5:$B$10,MATCH(D165,Listas!$A$5:$A$10,0)),""))</f>
        <v/>
      </c>
      <c r="G165" s="34" t="str">
        <f aca="false">IF(OR(E165="",F165=""),"",E165*F165)</f>
        <v/>
      </c>
      <c r="H165" s="35"/>
      <c r="I165" s="36"/>
      <c r="J165" s="36"/>
      <c r="K165" s="36"/>
      <c r="L165" s="33" t="str">
        <f aca="true">IF(I165="","",IF(K165&lt;&gt;"",K165,TODAY())-I165)</f>
        <v/>
      </c>
      <c r="M165" s="35"/>
      <c r="N165" s="35"/>
    </row>
    <row r="166" customFormat="false" ht="15" hidden="false" customHeight="false" outlineLevel="0" collapsed="false">
      <c r="A166" s="29" t="str">
        <f aca="false">IF(B166="","","OP-"&amp;TEXT(ROW()-4,"000"))</f>
        <v/>
      </c>
      <c r="B166" s="35"/>
      <c r="C166" s="35"/>
      <c r="D166" s="35"/>
      <c r="E166" s="39"/>
      <c r="F166" s="38" t="str">
        <f aca="false">IF(D166="","",IFERROR(INDEX(Listas!$B$5:$B$10,MATCH(D166,Listas!$A$5:$A$10,0)),""))</f>
        <v/>
      </c>
      <c r="G166" s="34" t="str">
        <f aca="false">IF(OR(E166="",F166=""),"",E166*F166)</f>
        <v/>
      </c>
      <c r="H166" s="35"/>
      <c r="I166" s="36"/>
      <c r="J166" s="36"/>
      <c r="K166" s="36"/>
      <c r="L166" s="33" t="str">
        <f aca="true">IF(I166="","",IF(K166&lt;&gt;"",K166,TODAY())-I166)</f>
        <v/>
      </c>
      <c r="M166" s="35"/>
      <c r="N166" s="35"/>
    </row>
    <row r="167" customFormat="false" ht="15" hidden="false" customHeight="false" outlineLevel="0" collapsed="false">
      <c r="A167" s="29" t="str">
        <f aca="false">IF(B167="","","OP-"&amp;TEXT(ROW()-4,"000"))</f>
        <v/>
      </c>
      <c r="B167" s="35"/>
      <c r="C167" s="35"/>
      <c r="D167" s="35"/>
      <c r="E167" s="39"/>
      <c r="F167" s="38" t="str">
        <f aca="false">IF(D167="","",IFERROR(INDEX(Listas!$B$5:$B$10,MATCH(D167,Listas!$A$5:$A$10,0)),""))</f>
        <v/>
      </c>
      <c r="G167" s="34" t="str">
        <f aca="false">IF(OR(E167="",F167=""),"",E167*F167)</f>
        <v/>
      </c>
      <c r="H167" s="35"/>
      <c r="I167" s="36"/>
      <c r="J167" s="36"/>
      <c r="K167" s="36"/>
      <c r="L167" s="33" t="str">
        <f aca="true">IF(I167="","",IF(K167&lt;&gt;"",K167,TODAY())-I167)</f>
        <v/>
      </c>
      <c r="M167" s="35"/>
      <c r="N167" s="35"/>
    </row>
    <row r="168" customFormat="false" ht="15" hidden="false" customHeight="false" outlineLevel="0" collapsed="false">
      <c r="A168" s="29" t="str">
        <f aca="false">IF(B168="","","OP-"&amp;TEXT(ROW()-4,"000"))</f>
        <v/>
      </c>
      <c r="B168" s="35"/>
      <c r="C168" s="35"/>
      <c r="D168" s="35"/>
      <c r="E168" s="39"/>
      <c r="F168" s="38" t="str">
        <f aca="false">IF(D168="","",IFERROR(INDEX(Listas!$B$5:$B$10,MATCH(D168,Listas!$A$5:$A$10,0)),""))</f>
        <v/>
      </c>
      <c r="G168" s="34" t="str">
        <f aca="false">IF(OR(E168="",F168=""),"",E168*F168)</f>
        <v/>
      </c>
      <c r="H168" s="35"/>
      <c r="I168" s="36"/>
      <c r="J168" s="36"/>
      <c r="K168" s="36"/>
      <c r="L168" s="33" t="str">
        <f aca="true">IF(I168="","",IF(K168&lt;&gt;"",K168,TODAY())-I168)</f>
        <v/>
      </c>
      <c r="M168" s="35"/>
      <c r="N168" s="35"/>
    </row>
    <row r="169" customFormat="false" ht="15" hidden="false" customHeight="false" outlineLevel="0" collapsed="false">
      <c r="A169" s="29" t="str">
        <f aca="false">IF(B169="","","OP-"&amp;TEXT(ROW()-4,"000"))</f>
        <v/>
      </c>
      <c r="B169" s="35"/>
      <c r="C169" s="35"/>
      <c r="D169" s="35"/>
      <c r="E169" s="39"/>
      <c r="F169" s="38" t="str">
        <f aca="false">IF(D169="","",IFERROR(INDEX(Listas!$B$5:$B$10,MATCH(D169,Listas!$A$5:$A$10,0)),""))</f>
        <v/>
      </c>
      <c r="G169" s="34" t="str">
        <f aca="false">IF(OR(E169="",F169=""),"",E169*F169)</f>
        <v/>
      </c>
      <c r="H169" s="35"/>
      <c r="I169" s="36"/>
      <c r="J169" s="36"/>
      <c r="K169" s="36"/>
      <c r="L169" s="33" t="str">
        <f aca="true">IF(I169="","",IF(K169&lt;&gt;"",K169,TODAY())-I169)</f>
        <v/>
      </c>
      <c r="M169" s="35"/>
      <c r="N169" s="35"/>
    </row>
    <row r="170" customFormat="false" ht="15" hidden="false" customHeight="false" outlineLevel="0" collapsed="false">
      <c r="A170" s="29" t="str">
        <f aca="false">IF(B170="","","OP-"&amp;TEXT(ROW()-4,"000"))</f>
        <v/>
      </c>
      <c r="B170" s="35"/>
      <c r="C170" s="35"/>
      <c r="D170" s="35"/>
      <c r="E170" s="39"/>
      <c r="F170" s="38" t="str">
        <f aca="false">IF(D170="","",IFERROR(INDEX(Listas!$B$5:$B$10,MATCH(D170,Listas!$A$5:$A$10,0)),""))</f>
        <v/>
      </c>
      <c r="G170" s="34" t="str">
        <f aca="false">IF(OR(E170="",F170=""),"",E170*F170)</f>
        <v/>
      </c>
      <c r="H170" s="35"/>
      <c r="I170" s="36"/>
      <c r="J170" s="36"/>
      <c r="K170" s="36"/>
      <c r="L170" s="33" t="str">
        <f aca="true">IF(I170="","",IF(K170&lt;&gt;"",K170,TODAY())-I170)</f>
        <v/>
      </c>
      <c r="M170" s="35"/>
      <c r="N170" s="35"/>
    </row>
    <row r="171" customFormat="false" ht="15" hidden="false" customHeight="false" outlineLevel="0" collapsed="false">
      <c r="A171" s="29" t="str">
        <f aca="false">IF(B171="","","OP-"&amp;TEXT(ROW()-4,"000"))</f>
        <v/>
      </c>
      <c r="B171" s="35"/>
      <c r="C171" s="35"/>
      <c r="D171" s="35"/>
      <c r="E171" s="39"/>
      <c r="F171" s="38" t="str">
        <f aca="false">IF(D171="","",IFERROR(INDEX(Listas!$B$5:$B$10,MATCH(D171,Listas!$A$5:$A$10,0)),""))</f>
        <v/>
      </c>
      <c r="G171" s="34" t="str">
        <f aca="false">IF(OR(E171="",F171=""),"",E171*F171)</f>
        <v/>
      </c>
      <c r="H171" s="35"/>
      <c r="I171" s="36"/>
      <c r="J171" s="36"/>
      <c r="K171" s="36"/>
      <c r="L171" s="33" t="str">
        <f aca="true">IF(I171="","",IF(K171&lt;&gt;"",K171,TODAY())-I171)</f>
        <v/>
      </c>
      <c r="M171" s="35"/>
      <c r="N171" s="35"/>
    </row>
    <row r="172" customFormat="false" ht="15" hidden="false" customHeight="false" outlineLevel="0" collapsed="false">
      <c r="A172" s="29" t="str">
        <f aca="false">IF(B172="","","OP-"&amp;TEXT(ROW()-4,"000"))</f>
        <v/>
      </c>
      <c r="B172" s="35"/>
      <c r="C172" s="35"/>
      <c r="D172" s="35"/>
      <c r="E172" s="39"/>
      <c r="F172" s="38" t="str">
        <f aca="false">IF(D172="","",IFERROR(INDEX(Listas!$B$5:$B$10,MATCH(D172,Listas!$A$5:$A$10,0)),""))</f>
        <v/>
      </c>
      <c r="G172" s="34" t="str">
        <f aca="false">IF(OR(E172="",F172=""),"",E172*F172)</f>
        <v/>
      </c>
      <c r="H172" s="35"/>
      <c r="I172" s="36"/>
      <c r="J172" s="36"/>
      <c r="K172" s="36"/>
      <c r="L172" s="33" t="str">
        <f aca="true">IF(I172="","",IF(K172&lt;&gt;"",K172,TODAY())-I172)</f>
        <v/>
      </c>
      <c r="M172" s="35"/>
      <c r="N172" s="35"/>
    </row>
    <row r="173" customFormat="false" ht="15" hidden="false" customHeight="false" outlineLevel="0" collapsed="false">
      <c r="A173" s="29" t="str">
        <f aca="false">IF(B173="","","OP-"&amp;TEXT(ROW()-4,"000"))</f>
        <v/>
      </c>
      <c r="B173" s="35"/>
      <c r="C173" s="35"/>
      <c r="D173" s="35"/>
      <c r="E173" s="39"/>
      <c r="F173" s="38" t="str">
        <f aca="false">IF(D173="","",IFERROR(INDEX(Listas!$B$5:$B$10,MATCH(D173,Listas!$A$5:$A$10,0)),""))</f>
        <v/>
      </c>
      <c r="G173" s="34" t="str">
        <f aca="false">IF(OR(E173="",F173=""),"",E173*F173)</f>
        <v/>
      </c>
      <c r="H173" s="35"/>
      <c r="I173" s="36"/>
      <c r="J173" s="36"/>
      <c r="K173" s="36"/>
      <c r="L173" s="33" t="str">
        <f aca="true">IF(I173="","",IF(K173&lt;&gt;"",K173,TODAY())-I173)</f>
        <v/>
      </c>
      <c r="M173" s="35"/>
      <c r="N173" s="35"/>
    </row>
    <row r="174" customFormat="false" ht="15" hidden="false" customHeight="false" outlineLevel="0" collapsed="false">
      <c r="A174" s="29" t="str">
        <f aca="false">IF(B174="","","OP-"&amp;TEXT(ROW()-4,"000"))</f>
        <v/>
      </c>
      <c r="B174" s="35"/>
      <c r="C174" s="35"/>
      <c r="D174" s="35"/>
      <c r="E174" s="39"/>
      <c r="F174" s="38" t="str">
        <f aca="false">IF(D174="","",IFERROR(INDEX(Listas!$B$5:$B$10,MATCH(D174,Listas!$A$5:$A$10,0)),""))</f>
        <v/>
      </c>
      <c r="G174" s="34" t="str">
        <f aca="false">IF(OR(E174="",F174=""),"",E174*F174)</f>
        <v/>
      </c>
      <c r="H174" s="35"/>
      <c r="I174" s="36"/>
      <c r="J174" s="36"/>
      <c r="K174" s="36"/>
      <c r="L174" s="33" t="str">
        <f aca="true">IF(I174="","",IF(K174&lt;&gt;"",K174,TODAY())-I174)</f>
        <v/>
      </c>
      <c r="M174" s="35"/>
      <c r="N174" s="35"/>
    </row>
    <row r="175" customFormat="false" ht="15" hidden="false" customHeight="false" outlineLevel="0" collapsed="false">
      <c r="A175" s="29" t="str">
        <f aca="false">IF(B175="","","OP-"&amp;TEXT(ROW()-4,"000"))</f>
        <v/>
      </c>
      <c r="B175" s="35"/>
      <c r="C175" s="35"/>
      <c r="D175" s="35"/>
      <c r="E175" s="39"/>
      <c r="F175" s="38" t="str">
        <f aca="false">IF(D175="","",IFERROR(INDEX(Listas!$B$5:$B$10,MATCH(D175,Listas!$A$5:$A$10,0)),""))</f>
        <v/>
      </c>
      <c r="G175" s="34" t="str">
        <f aca="false">IF(OR(E175="",F175=""),"",E175*F175)</f>
        <v/>
      </c>
      <c r="H175" s="35"/>
      <c r="I175" s="36"/>
      <c r="J175" s="36"/>
      <c r="K175" s="36"/>
      <c r="L175" s="33" t="str">
        <f aca="true">IF(I175="","",IF(K175&lt;&gt;"",K175,TODAY())-I175)</f>
        <v/>
      </c>
      <c r="M175" s="35"/>
      <c r="N175" s="35"/>
    </row>
    <row r="176" customFormat="false" ht="15" hidden="false" customHeight="false" outlineLevel="0" collapsed="false">
      <c r="A176" s="29" t="str">
        <f aca="false">IF(B176="","","OP-"&amp;TEXT(ROW()-4,"000"))</f>
        <v/>
      </c>
      <c r="B176" s="35"/>
      <c r="C176" s="35"/>
      <c r="D176" s="35"/>
      <c r="E176" s="39"/>
      <c r="F176" s="38" t="str">
        <f aca="false">IF(D176="","",IFERROR(INDEX(Listas!$B$5:$B$10,MATCH(D176,Listas!$A$5:$A$10,0)),""))</f>
        <v/>
      </c>
      <c r="G176" s="34" t="str">
        <f aca="false">IF(OR(E176="",F176=""),"",E176*F176)</f>
        <v/>
      </c>
      <c r="H176" s="35"/>
      <c r="I176" s="36"/>
      <c r="J176" s="36"/>
      <c r="K176" s="36"/>
      <c r="L176" s="33" t="str">
        <f aca="true">IF(I176="","",IF(K176&lt;&gt;"",K176,TODAY())-I176)</f>
        <v/>
      </c>
      <c r="M176" s="35"/>
      <c r="N176" s="35"/>
    </row>
    <row r="177" customFormat="false" ht="15" hidden="false" customHeight="false" outlineLevel="0" collapsed="false">
      <c r="A177" s="29" t="str">
        <f aca="false">IF(B177="","","OP-"&amp;TEXT(ROW()-4,"000"))</f>
        <v/>
      </c>
      <c r="B177" s="35"/>
      <c r="C177" s="35"/>
      <c r="D177" s="35"/>
      <c r="E177" s="39"/>
      <c r="F177" s="38" t="str">
        <f aca="false">IF(D177="","",IFERROR(INDEX(Listas!$B$5:$B$10,MATCH(D177,Listas!$A$5:$A$10,0)),""))</f>
        <v/>
      </c>
      <c r="G177" s="34" t="str">
        <f aca="false">IF(OR(E177="",F177=""),"",E177*F177)</f>
        <v/>
      </c>
      <c r="H177" s="35"/>
      <c r="I177" s="36"/>
      <c r="J177" s="36"/>
      <c r="K177" s="36"/>
      <c r="L177" s="33" t="str">
        <f aca="true">IF(I177="","",IF(K177&lt;&gt;"",K177,TODAY())-I177)</f>
        <v/>
      </c>
      <c r="M177" s="35"/>
      <c r="N177" s="35"/>
    </row>
    <row r="178" customFormat="false" ht="15" hidden="false" customHeight="false" outlineLevel="0" collapsed="false">
      <c r="A178" s="29" t="str">
        <f aca="false">IF(B178="","","OP-"&amp;TEXT(ROW()-4,"000"))</f>
        <v/>
      </c>
      <c r="B178" s="35"/>
      <c r="C178" s="35"/>
      <c r="D178" s="35"/>
      <c r="E178" s="39"/>
      <c r="F178" s="38" t="str">
        <f aca="false">IF(D178="","",IFERROR(INDEX(Listas!$B$5:$B$10,MATCH(D178,Listas!$A$5:$A$10,0)),""))</f>
        <v/>
      </c>
      <c r="G178" s="34" t="str">
        <f aca="false">IF(OR(E178="",F178=""),"",E178*F178)</f>
        <v/>
      </c>
      <c r="H178" s="35"/>
      <c r="I178" s="36"/>
      <c r="J178" s="36"/>
      <c r="K178" s="36"/>
      <c r="L178" s="33" t="str">
        <f aca="true">IF(I178="","",IF(K178&lt;&gt;"",K178,TODAY())-I178)</f>
        <v/>
      </c>
      <c r="M178" s="35"/>
      <c r="N178" s="35"/>
    </row>
    <row r="179" customFormat="false" ht="15" hidden="false" customHeight="false" outlineLevel="0" collapsed="false">
      <c r="A179" s="29" t="str">
        <f aca="false">IF(B179="","","OP-"&amp;TEXT(ROW()-4,"000"))</f>
        <v/>
      </c>
      <c r="B179" s="35"/>
      <c r="C179" s="35"/>
      <c r="D179" s="35"/>
      <c r="E179" s="39"/>
      <c r="F179" s="38" t="str">
        <f aca="false">IF(D179="","",IFERROR(INDEX(Listas!$B$5:$B$10,MATCH(D179,Listas!$A$5:$A$10,0)),""))</f>
        <v/>
      </c>
      <c r="G179" s="34" t="str">
        <f aca="false">IF(OR(E179="",F179=""),"",E179*F179)</f>
        <v/>
      </c>
      <c r="H179" s="35"/>
      <c r="I179" s="36"/>
      <c r="J179" s="36"/>
      <c r="K179" s="36"/>
      <c r="L179" s="33" t="str">
        <f aca="true">IF(I179="","",IF(K179&lt;&gt;"",K179,TODAY())-I179)</f>
        <v/>
      </c>
      <c r="M179" s="35"/>
      <c r="N179" s="35"/>
    </row>
    <row r="180" customFormat="false" ht="15" hidden="false" customHeight="false" outlineLevel="0" collapsed="false">
      <c r="A180" s="29" t="str">
        <f aca="false">IF(B180="","","OP-"&amp;TEXT(ROW()-4,"000"))</f>
        <v/>
      </c>
      <c r="B180" s="35"/>
      <c r="C180" s="35"/>
      <c r="D180" s="35"/>
      <c r="E180" s="39"/>
      <c r="F180" s="38" t="str">
        <f aca="false">IF(D180="","",IFERROR(INDEX(Listas!$B$5:$B$10,MATCH(D180,Listas!$A$5:$A$10,0)),""))</f>
        <v/>
      </c>
      <c r="G180" s="34" t="str">
        <f aca="false">IF(OR(E180="",F180=""),"",E180*F180)</f>
        <v/>
      </c>
      <c r="H180" s="35"/>
      <c r="I180" s="36"/>
      <c r="J180" s="36"/>
      <c r="K180" s="36"/>
      <c r="L180" s="33" t="str">
        <f aca="true">IF(I180="","",IF(K180&lt;&gt;"",K180,TODAY())-I180)</f>
        <v/>
      </c>
      <c r="M180" s="35"/>
      <c r="N180" s="35"/>
    </row>
    <row r="181" customFormat="false" ht="15" hidden="false" customHeight="false" outlineLevel="0" collapsed="false">
      <c r="A181" s="29" t="str">
        <f aca="false">IF(B181="","","OP-"&amp;TEXT(ROW()-4,"000"))</f>
        <v/>
      </c>
      <c r="B181" s="35"/>
      <c r="C181" s="35"/>
      <c r="D181" s="35"/>
      <c r="E181" s="39"/>
      <c r="F181" s="38" t="str">
        <f aca="false">IF(D181="","",IFERROR(INDEX(Listas!$B$5:$B$10,MATCH(D181,Listas!$A$5:$A$10,0)),""))</f>
        <v/>
      </c>
      <c r="G181" s="34" t="str">
        <f aca="false">IF(OR(E181="",F181=""),"",E181*F181)</f>
        <v/>
      </c>
      <c r="H181" s="35"/>
      <c r="I181" s="36"/>
      <c r="J181" s="36"/>
      <c r="K181" s="36"/>
      <c r="L181" s="33" t="str">
        <f aca="true">IF(I181="","",IF(K181&lt;&gt;"",K181,TODAY())-I181)</f>
        <v/>
      </c>
      <c r="M181" s="35"/>
      <c r="N181" s="35"/>
    </row>
    <row r="182" customFormat="false" ht="15" hidden="false" customHeight="false" outlineLevel="0" collapsed="false">
      <c r="A182" s="29" t="str">
        <f aca="false">IF(B182="","","OP-"&amp;TEXT(ROW()-4,"000"))</f>
        <v/>
      </c>
      <c r="B182" s="35"/>
      <c r="C182" s="35"/>
      <c r="D182" s="35"/>
      <c r="E182" s="39"/>
      <c r="F182" s="38" t="str">
        <f aca="false">IF(D182="","",IFERROR(INDEX(Listas!$B$5:$B$10,MATCH(D182,Listas!$A$5:$A$10,0)),""))</f>
        <v/>
      </c>
      <c r="G182" s="34" t="str">
        <f aca="false">IF(OR(E182="",F182=""),"",E182*F182)</f>
        <v/>
      </c>
      <c r="H182" s="35"/>
      <c r="I182" s="36"/>
      <c r="J182" s="36"/>
      <c r="K182" s="36"/>
      <c r="L182" s="33" t="str">
        <f aca="true">IF(I182="","",IF(K182&lt;&gt;"",K182,TODAY())-I182)</f>
        <v/>
      </c>
      <c r="M182" s="35"/>
      <c r="N182" s="35"/>
    </row>
    <row r="183" customFormat="false" ht="15" hidden="false" customHeight="false" outlineLevel="0" collapsed="false">
      <c r="A183" s="29" t="str">
        <f aca="false">IF(B183="","","OP-"&amp;TEXT(ROW()-4,"000"))</f>
        <v/>
      </c>
      <c r="B183" s="35"/>
      <c r="C183" s="35"/>
      <c r="D183" s="35"/>
      <c r="E183" s="39"/>
      <c r="F183" s="38" t="str">
        <f aca="false">IF(D183="","",IFERROR(INDEX(Listas!$B$5:$B$10,MATCH(D183,Listas!$A$5:$A$10,0)),""))</f>
        <v/>
      </c>
      <c r="G183" s="34" t="str">
        <f aca="false">IF(OR(E183="",F183=""),"",E183*F183)</f>
        <v/>
      </c>
      <c r="H183" s="35"/>
      <c r="I183" s="36"/>
      <c r="J183" s="36"/>
      <c r="K183" s="36"/>
      <c r="L183" s="33" t="str">
        <f aca="true">IF(I183="","",IF(K183&lt;&gt;"",K183,TODAY())-I183)</f>
        <v/>
      </c>
      <c r="M183" s="35"/>
      <c r="N183" s="35"/>
    </row>
    <row r="184" customFormat="false" ht="15" hidden="false" customHeight="false" outlineLevel="0" collapsed="false">
      <c r="A184" s="29" t="str">
        <f aca="false">IF(B184="","","OP-"&amp;TEXT(ROW()-4,"000"))</f>
        <v/>
      </c>
      <c r="B184" s="35"/>
      <c r="C184" s="35"/>
      <c r="D184" s="35"/>
      <c r="E184" s="39"/>
      <c r="F184" s="38" t="str">
        <f aca="false">IF(D184="","",IFERROR(INDEX(Listas!$B$5:$B$10,MATCH(D184,Listas!$A$5:$A$10,0)),""))</f>
        <v/>
      </c>
      <c r="G184" s="34" t="str">
        <f aca="false">IF(OR(E184="",F184=""),"",E184*F184)</f>
        <v/>
      </c>
      <c r="H184" s="35"/>
      <c r="I184" s="36"/>
      <c r="J184" s="36"/>
      <c r="K184" s="36"/>
      <c r="L184" s="33" t="str">
        <f aca="true">IF(I184="","",IF(K184&lt;&gt;"",K184,TODAY())-I184)</f>
        <v/>
      </c>
      <c r="M184" s="35"/>
      <c r="N184" s="35"/>
    </row>
    <row r="185" customFormat="false" ht="15" hidden="false" customHeight="false" outlineLevel="0" collapsed="false">
      <c r="A185" s="29" t="str">
        <f aca="false">IF(B185="","","OP-"&amp;TEXT(ROW()-4,"000"))</f>
        <v/>
      </c>
      <c r="B185" s="35"/>
      <c r="C185" s="35"/>
      <c r="D185" s="35"/>
      <c r="E185" s="39"/>
      <c r="F185" s="38" t="str">
        <f aca="false">IF(D185="","",IFERROR(INDEX(Listas!$B$5:$B$10,MATCH(D185,Listas!$A$5:$A$10,0)),""))</f>
        <v/>
      </c>
      <c r="G185" s="34" t="str">
        <f aca="false">IF(OR(E185="",F185=""),"",E185*F185)</f>
        <v/>
      </c>
      <c r="H185" s="35"/>
      <c r="I185" s="36"/>
      <c r="J185" s="36"/>
      <c r="K185" s="36"/>
      <c r="L185" s="33" t="str">
        <f aca="true">IF(I185="","",IF(K185&lt;&gt;"",K185,TODAY())-I185)</f>
        <v/>
      </c>
      <c r="M185" s="35"/>
      <c r="N185" s="35"/>
    </row>
    <row r="186" customFormat="false" ht="15" hidden="false" customHeight="false" outlineLevel="0" collapsed="false">
      <c r="A186" s="29" t="str">
        <f aca="false">IF(B186="","","OP-"&amp;TEXT(ROW()-4,"000"))</f>
        <v/>
      </c>
      <c r="B186" s="35"/>
      <c r="C186" s="35"/>
      <c r="D186" s="35"/>
      <c r="E186" s="39"/>
      <c r="F186" s="38" t="str">
        <f aca="false">IF(D186="","",IFERROR(INDEX(Listas!$B$5:$B$10,MATCH(D186,Listas!$A$5:$A$10,0)),""))</f>
        <v/>
      </c>
      <c r="G186" s="34" t="str">
        <f aca="false">IF(OR(E186="",F186=""),"",E186*F186)</f>
        <v/>
      </c>
      <c r="H186" s="35"/>
      <c r="I186" s="36"/>
      <c r="J186" s="36"/>
      <c r="K186" s="36"/>
      <c r="L186" s="33" t="str">
        <f aca="true">IF(I186="","",IF(K186&lt;&gt;"",K186,TODAY())-I186)</f>
        <v/>
      </c>
      <c r="M186" s="35"/>
      <c r="N186" s="35"/>
    </row>
    <row r="187" customFormat="false" ht="15" hidden="false" customHeight="false" outlineLevel="0" collapsed="false">
      <c r="A187" s="29" t="str">
        <f aca="false">IF(B187="","","OP-"&amp;TEXT(ROW()-4,"000"))</f>
        <v/>
      </c>
      <c r="B187" s="35"/>
      <c r="C187" s="35"/>
      <c r="D187" s="35"/>
      <c r="E187" s="39"/>
      <c r="F187" s="38" t="str">
        <f aca="false">IF(D187="","",IFERROR(INDEX(Listas!$B$5:$B$10,MATCH(D187,Listas!$A$5:$A$10,0)),""))</f>
        <v/>
      </c>
      <c r="G187" s="34" t="str">
        <f aca="false">IF(OR(E187="",F187=""),"",E187*F187)</f>
        <v/>
      </c>
      <c r="H187" s="35"/>
      <c r="I187" s="36"/>
      <c r="J187" s="36"/>
      <c r="K187" s="36"/>
      <c r="L187" s="33" t="str">
        <f aca="true">IF(I187="","",IF(K187&lt;&gt;"",K187,TODAY())-I187)</f>
        <v/>
      </c>
      <c r="M187" s="35"/>
      <c r="N187" s="35"/>
    </row>
    <row r="188" customFormat="false" ht="15" hidden="false" customHeight="false" outlineLevel="0" collapsed="false">
      <c r="A188" s="29" t="str">
        <f aca="false">IF(B188="","","OP-"&amp;TEXT(ROW()-4,"000"))</f>
        <v/>
      </c>
      <c r="B188" s="35"/>
      <c r="C188" s="35"/>
      <c r="D188" s="35"/>
      <c r="E188" s="39"/>
      <c r="F188" s="38" t="str">
        <f aca="false">IF(D188="","",IFERROR(INDEX(Listas!$B$5:$B$10,MATCH(D188,Listas!$A$5:$A$10,0)),""))</f>
        <v/>
      </c>
      <c r="G188" s="34" t="str">
        <f aca="false">IF(OR(E188="",F188=""),"",E188*F188)</f>
        <v/>
      </c>
      <c r="H188" s="35"/>
      <c r="I188" s="36"/>
      <c r="J188" s="36"/>
      <c r="K188" s="36"/>
      <c r="L188" s="33" t="str">
        <f aca="true">IF(I188="","",IF(K188&lt;&gt;"",K188,TODAY())-I188)</f>
        <v/>
      </c>
      <c r="M188" s="35"/>
      <c r="N188" s="35"/>
    </row>
    <row r="189" customFormat="false" ht="15" hidden="false" customHeight="false" outlineLevel="0" collapsed="false">
      <c r="A189" s="29" t="str">
        <f aca="false">IF(B189="","","OP-"&amp;TEXT(ROW()-4,"000"))</f>
        <v/>
      </c>
      <c r="B189" s="35"/>
      <c r="C189" s="35"/>
      <c r="D189" s="35"/>
      <c r="E189" s="39"/>
      <c r="F189" s="38" t="str">
        <f aca="false">IF(D189="","",IFERROR(INDEX(Listas!$B$5:$B$10,MATCH(D189,Listas!$A$5:$A$10,0)),""))</f>
        <v/>
      </c>
      <c r="G189" s="34" t="str">
        <f aca="false">IF(OR(E189="",F189=""),"",E189*F189)</f>
        <v/>
      </c>
      <c r="H189" s="35"/>
      <c r="I189" s="36"/>
      <c r="J189" s="36"/>
      <c r="K189" s="36"/>
      <c r="L189" s="33" t="str">
        <f aca="true">IF(I189="","",IF(K189&lt;&gt;"",K189,TODAY())-I189)</f>
        <v/>
      </c>
      <c r="M189" s="35"/>
      <c r="N189" s="35"/>
    </row>
    <row r="190" customFormat="false" ht="15" hidden="false" customHeight="false" outlineLevel="0" collapsed="false">
      <c r="A190" s="29" t="str">
        <f aca="false">IF(B190="","","OP-"&amp;TEXT(ROW()-4,"000"))</f>
        <v/>
      </c>
      <c r="B190" s="35"/>
      <c r="C190" s="35"/>
      <c r="D190" s="35"/>
      <c r="E190" s="39"/>
      <c r="F190" s="38" t="str">
        <f aca="false">IF(D190="","",IFERROR(INDEX(Listas!$B$5:$B$10,MATCH(D190,Listas!$A$5:$A$10,0)),""))</f>
        <v/>
      </c>
      <c r="G190" s="34" t="str">
        <f aca="false">IF(OR(E190="",F190=""),"",E190*F190)</f>
        <v/>
      </c>
      <c r="H190" s="35"/>
      <c r="I190" s="36"/>
      <c r="J190" s="36"/>
      <c r="K190" s="36"/>
      <c r="L190" s="33" t="str">
        <f aca="true">IF(I190="","",IF(K190&lt;&gt;"",K190,TODAY())-I190)</f>
        <v/>
      </c>
      <c r="M190" s="35"/>
      <c r="N190" s="35"/>
    </row>
    <row r="191" customFormat="false" ht="15" hidden="false" customHeight="false" outlineLevel="0" collapsed="false">
      <c r="A191" s="29" t="str">
        <f aca="false">IF(B191="","","OP-"&amp;TEXT(ROW()-4,"000"))</f>
        <v/>
      </c>
      <c r="B191" s="35"/>
      <c r="C191" s="35"/>
      <c r="D191" s="35"/>
      <c r="E191" s="39"/>
      <c r="F191" s="38" t="str">
        <f aca="false">IF(D191="","",IFERROR(INDEX(Listas!$B$5:$B$10,MATCH(D191,Listas!$A$5:$A$10,0)),""))</f>
        <v/>
      </c>
      <c r="G191" s="34" t="str">
        <f aca="false">IF(OR(E191="",F191=""),"",E191*F191)</f>
        <v/>
      </c>
      <c r="H191" s="35"/>
      <c r="I191" s="36"/>
      <c r="J191" s="36"/>
      <c r="K191" s="36"/>
      <c r="L191" s="33" t="str">
        <f aca="true">IF(I191="","",IF(K191&lt;&gt;"",K191,TODAY())-I191)</f>
        <v/>
      </c>
      <c r="M191" s="35"/>
      <c r="N191" s="35"/>
    </row>
    <row r="192" customFormat="false" ht="15" hidden="false" customHeight="false" outlineLevel="0" collapsed="false">
      <c r="A192" s="29" t="str">
        <f aca="false">IF(B192="","","OP-"&amp;TEXT(ROW()-4,"000"))</f>
        <v/>
      </c>
      <c r="B192" s="35"/>
      <c r="C192" s="35"/>
      <c r="D192" s="35"/>
      <c r="E192" s="39"/>
      <c r="F192" s="38" t="str">
        <f aca="false">IF(D192="","",IFERROR(INDEX(Listas!$B$5:$B$10,MATCH(D192,Listas!$A$5:$A$10,0)),""))</f>
        <v/>
      </c>
      <c r="G192" s="34" t="str">
        <f aca="false">IF(OR(E192="",F192=""),"",E192*F192)</f>
        <v/>
      </c>
      <c r="H192" s="35"/>
      <c r="I192" s="36"/>
      <c r="J192" s="36"/>
      <c r="K192" s="36"/>
      <c r="L192" s="33" t="str">
        <f aca="true">IF(I192="","",IF(K192&lt;&gt;"",K192,TODAY())-I192)</f>
        <v/>
      </c>
      <c r="M192" s="35"/>
      <c r="N192" s="35"/>
    </row>
    <row r="193" customFormat="false" ht="15" hidden="false" customHeight="false" outlineLevel="0" collapsed="false">
      <c r="A193" s="29" t="str">
        <f aca="false">IF(B193="","","OP-"&amp;TEXT(ROW()-4,"000"))</f>
        <v/>
      </c>
      <c r="B193" s="35"/>
      <c r="C193" s="35"/>
      <c r="D193" s="35"/>
      <c r="E193" s="39"/>
      <c r="F193" s="38" t="str">
        <f aca="false">IF(D193="","",IFERROR(INDEX(Listas!$B$5:$B$10,MATCH(D193,Listas!$A$5:$A$10,0)),""))</f>
        <v/>
      </c>
      <c r="G193" s="34" t="str">
        <f aca="false">IF(OR(E193="",F193=""),"",E193*F193)</f>
        <v/>
      </c>
      <c r="H193" s="35"/>
      <c r="I193" s="36"/>
      <c r="J193" s="36"/>
      <c r="K193" s="36"/>
      <c r="L193" s="33" t="str">
        <f aca="true">IF(I193="","",IF(K193&lt;&gt;"",K193,TODAY())-I193)</f>
        <v/>
      </c>
      <c r="M193" s="35"/>
      <c r="N193" s="35"/>
    </row>
    <row r="194" customFormat="false" ht="15" hidden="false" customHeight="false" outlineLevel="0" collapsed="false">
      <c r="A194" s="29" t="str">
        <f aca="false">IF(B194="","","OP-"&amp;TEXT(ROW()-4,"000"))</f>
        <v/>
      </c>
      <c r="B194" s="35"/>
      <c r="C194" s="35"/>
      <c r="D194" s="35"/>
      <c r="E194" s="39"/>
      <c r="F194" s="38" t="str">
        <f aca="false">IF(D194="","",IFERROR(INDEX(Listas!$B$5:$B$10,MATCH(D194,Listas!$A$5:$A$10,0)),""))</f>
        <v/>
      </c>
      <c r="G194" s="34" t="str">
        <f aca="false">IF(OR(E194="",F194=""),"",E194*F194)</f>
        <v/>
      </c>
      <c r="H194" s="35"/>
      <c r="I194" s="36"/>
      <c r="J194" s="36"/>
      <c r="K194" s="36"/>
      <c r="L194" s="33" t="str">
        <f aca="true">IF(I194="","",IF(K194&lt;&gt;"",K194,TODAY())-I194)</f>
        <v/>
      </c>
      <c r="M194" s="35"/>
      <c r="N194" s="35"/>
    </row>
    <row r="195" customFormat="false" ht="15" hidden="false" customHeight="false" outlineLevel="0" collapsed="false">
      <c r="A195" s="29" t="str">
        <f aca="false">IF(B195="","","OP-"&amp;TEXT(ROW()-4,"000"))</f>
        <v/>
      </c>
      <c r="B195" s="35"/>
      <c r="C195" s="35"/>
      <c r="D195" s="35"/>
      <c r="E195" s="39"/>
      <c r="F195" s="38" t="str">
        <f aca="false">IF(D195="","",IFERROR(INDEX(Listas!$B$5:$B$10,MATCH(D195,Listas!$A$5:$A$10,0)),""))</f>
        <v/>
      </c>
      <c r="G195" s="34" t="str">
        <f aca="false">IF(OR(E195="",F195=""),"",E195*F195)</f>
        <v/>
      </c>
      <c r="H195" s="35"/>
      <c r="I195" s="36"/>
      <c r="J195" s="36"/>
      <c r="K195" s="36"/>
      <c r="L195" s="33" t="str">
        <f aca="true">IF(I195="","",IF(K195&lt;&gt;"",K195,TODAY())-I195)</f>
        <v/>
      </c>
      <c r="M195" s="35"/>
      <c r="N195" s="35"/>
    </row>
    <row r="196" customFormat="false" ht="15" hidden="false" customHeight="false" outlineLevel="0" collapsed="false">
      <c r="A196" s="29" t="str">
        <f aca="false">IF(B196="","","OP-"&amp;TEXT(ROW()-4,"000"))</f>
        <v/>
      </c>
      <c r="B196" s="35"/>
      <c r="C196" s="35"/>
      <c r="D196" s="35"/>
      <c r="E196" s="39"/>
      <c r="F196" s="38" t="str">
        <f aca="false">IF(D196="","",IFERROR(INDEX(Listas!$B$5:$B$10,MATCH(D196,Listas!$A$5:$A$10,0)),""))</f>
        <v/>
      </c>
      <c r="G196" s="34" t="str">
        <f aca="false">IF(OR(E196="",F196=""),"",E196*F196)</f>
        <v/>
      </c>
      <c r="H196" s="35"/>
      <c r="I196" s="36"/>
      <c r="J196" s="36"/>
      <c r="K196" s="36"/>
      <c r="L196" s="33" t="str">
        <f aca="true">IF(I196="","",IF(K196&lt;&gt;"",K196,TODAY())-I196)</f>
        <v/>
      </c>
      <c r="M196" s="35"/>
      <c r="N196" s="35"/>
    </row>
    <row r="197" customFormat="false" ht="15" hidden="false" customHeight="false" outlineLevel="0" collapsed="false">
      <c r="A197" s="29" t="str">
        <f aca="false">IF(B197="","","OP-"&amp;TEXT(ROW()-4,"000"))</f>
        <v/>
      </c>
      <c r="B197" s="35"/>
      <c r="C197" s="35"/>
      <c r="D197" s="35"/>
      <c r="E197" s="39"/>
      <c r="F197" s="38" t="str">
        <f aca="false">IF(D197="","",IFERROR(INDEX(Listas!$B$5:$B$10,MATCH(D197,Listas!$A$5:$A$10,0)),""))</f>
        <v/>
      </c>
      <c r="G197" s="34" t="str">
        <f aca="false">IF(OR(E197="",F197=""),"",E197*F197)</f>
        <v/>
      </c>
      <c r="H197" s="35"/>
      <c r="I197" s="36"/>
      <c r="J197" s="36"/>
      <c r="K197" s="36"/>
      <c r="L197" s="33" t="str">
        <f aca="true">IF(I197="","",IF(K197&lt;&gt;"",K197,TODAY())-I197)</f>
        <v/>
      </c>
      <c r="M197" s="35"/>
      <c r="N197" s="35"/>
    </row>
    <row r="198" customFormat="false" ht="15" hidden="false" customHeight="false" outlineLevel="0" collapsed="false">
      <c r="A198" s="29" t="str">
        <f aca="false">IF(B198="","","OP-"&amp;TEXT(ROW()-4,"000"))</f>
        <v/>
      </c>
      <c r="B198" s="35"/>
      <c r="C198" s="35"/>
      <c r="D198" s="35"/>
      <c r="E198" s="39"/>
      <c r="F198" s="38" t="str">
        <f aca="false">IF(D198="","",IFERROR(INDEX(Listas!$B$5:$B$10,MATCH(D198,Listas!$A$5:$A$10,0)),""))</f>
        <v/>
      </c>
      <c r="G198" s="34" t="str">
        <f aca="false">IF(OR(E198="",F198=""),"",E198*F198)</f>
        <v/>
      </c>
      <c r="H198" s="35"/>
      <c r="I198" s="36"/>
      <c r="J198" s="36"/>
      <c r="K198" s="36"/>
      <c r="L198" s="33" t="str">
        <f aca="true">IF(I198="","",IF(K198&lt;&gt;"",K198,TODAY())-I198)</f>
        <v/>
      </c>
      <c r="M198" s="35"/>
      <c r="N198" s="35"/>
    </row>
    <row r="199" customFormat="false" ht="15" hidden="false" customHeight="false" outlineLevel="0" collapsed="false">
      <c r="A199" s="29" t="str">
        <f aca="false">IF(B199="","","OP-"&amp;TEXT(ROW()-4,"000"))</f>
        <v/>
      </c>
      <c r="B199" s="35"/>
      <c r="C199" s="35"/>
      <c r="D199" s="35"/>
      <c r="E199" s="39"/>
      <c r="F199" s="38" t="str">
        <f aca="false">IF(D199="","",IFERROR(INDEX(Listas!$B$5:$B$10,MATCH(D199,Listas!$A$5:$A$10,0)),""))</f>
        <v/>
      </c>
      <c r="G199" s="34" t="str">
        <f aca="false">IF(OR(E199="",F199=""),"",E199*F199)</f>
        <v/>
      </c>
      <c r="H199" s="35"/>
      <c r="I199" s="36"/>
      <c r="J199" s="36"/>
      <c r="K199" s="36"/>
      <c r="L199" s="33" t="str">
        <f aca="true">IF(I199="","",IF(K199&lt;&gt;"",K199,TODAY())-I199)</f>
        <v/>
      </c>
      <c r="M199" s="35"/>
      <c r="N199" s="35"/>
    </row>
    <row r="200" customFormat="false" ht="15" hidden="false" customHeight="false" outlineLevel="0" collapsed="false">
      <c r="A200" s="29" t="str">
        <f aca="false">IF(B200="","","OP-"&amp;TEXT(ROW()-4,"000"))</f>
        <v/>
      </c>
      <c r="B200" s="35"/>
      <c r="C200" s="35"/>
      <c r="D200" s="35"/>
      <c r="E200" s="39"/>
      <c r="F200" s="38" t="str">
        <f aca="false">IF(D200="","",IFERROR(INDEX(Listas!$B$5:$B$10,MATCH(D200,Listas!$A$5:$A$10,0)),""))</f>
        <v/>
      </c>
      <c r="G200" s="34" t="str">
        <f aca="false">IF(OR(E200="",F200=""),"",E200*F200)</f>
        <v/>
      </c>
      <c r="H200" s="35"/>
      <c r="I200" s="36"/>
      <c r="J200" s="36"/>
      <c r="K200" s="36"/>
      <c r="L200" s="33" t="str">
        <f aca="true">IF(I200="","",IF(K200&lt;&gt;"",K200,TODAY())-I200)</f>
        <v/>
      </c>
      <c r="M200" s="35"/>
      <c r="N200" s="35"/>
    </row>
    <row r="201" customFormat="false" ht="15" hidden="false" customHeight="false" outlineLevel="0" collapsed="false">
      <c r="A201" s="29" t="str">
        <f aca="false">IF(B201="","","OP-"&amp;TEXT(ROW()-4,"000"))</f>
        <v/>
      </c>
      <c r="B201" s="35"/>
      <c r="C201" s="35"/>
      <c r="D201" s="35"/>
      <c r="E201" s="39"/>
      <c r="F201" s="38" t="str">
        <f aca="false">IF(D201="","",IFERROR(INDEX(Listas!$B$5:$B$10,MATCH(D201,Listas!$A$5:$A$10,0)),""))</f>
        <v/>
      </c>
      <c r="G201" s="34" t="str">
        <f aca="false">IF(OR(E201="",F201=""),"",E201*F201)</f>
        <v/>
      </c>
      <c r="H201" s="35"/>
      <c r="I201" s="36"/>
      <c r="J201" s="36"/>
      <c r="K201" s="36"/>
      <c r="L201" s="33" t="str">
        <f aca="true">IF(I201="","",IF(K201&lt;&gt;"",K201,TODAY())-I201)</f>
        <v/>
      </c>
      <c r="M201" s="35"/>
      <c r="N201" s="35"/>
    </row>
    <row r="202" customFormat="false" ht="15" hidden="false" customHeight="false" outlineLevel="0" collapsed="false">
      <c r="A202" s="29" t="str">
        <f aca="false">IF(B202="","","OP-"&amp;TEXT(ROW()-4,"000"))</f>
        <v/>
      </c>
      <c r="B202" s="35"/>
      <c r="C202" s="35"/>
      <c r="D202" s="35"/>
      <c r="E202" s="39"/>
      <c r="F202" s="38" t="str">
        <f aca="false">IF(D202="","",IFERROR(INDEX(Listas!$B$5:$B$10,MATCH(D202,Listas!$A$5:$A$10,0)),""))</f>
        <v/>
      </c>
      <c r="G202" s="34" t="str">
        <f aca="false">IF(OR(E202="",F202=""),"",E202*F202)</f>
        <v/>
      </c>
      <c r="H202" s="35"/>
      <c r="I202" s="36"/>
      <c r="J202" s="36"/>
      <c r="K202" s="36"/>
      <c r="L202" s="33" t="str">
        <f aca="true">IF(I202="","",IF(K202&lt;&gt;"",K202,TODAY())-I202)</f>
        <v/>
      </c>
      <c r="M202" s="35"/>
      <c r="N202" s="35"/>
    </row>
    <row r="203" customFormat="false" ht="15" hidden="false" customHeight="false" outlineLevel="0" collapsed="false">
      <c r="A203" s="29" t="str">
        <f aca="false">IF(B203="","","OP-"&amp;TEXT(ROW()-4,"000"))</f>
        <v/>
      </c>
      <c r="B203" s="35"/>
      <c r="C203" s="35"/>
      <c r="D203" s="35"/>
      <c r="E203" s="39"/>
      <c r="F203" s="38" t="str">
        <f aca="false">IF(D203="","",IFERROR(INDEX(Listas!$B$5:$B$10,MATCH(D203,Listas!$A$5:$A$10,0)),""))</f>
        <v/>
      </c>
      <c r="G203" s="34" t="str">
        <f aca="false">IF(OR(E203="",F203=""),"",E203*F203)</f>
        <v/>
      </c>
      <c r="H203" s="35"/>
      <c r="I203" s="36"/>
      <c r="J203" s="36"/>
      <c r="K203" s="36"/>
      <c r="L203" s="33" t="str">
        <f aca="true">IF(I203="","",IF(K203&lt;&gt;"",K203,TODAY())-I203)</f>
        <v/>
      </c>
      <c r="M203" s="35"/>
      <c r="N203" s="35"/>
    </row>
    <row r="204" customFormat="false" ht="15" hidden="false" customHeight="false" outlineLevel="0" collapsed="false">
      <c r="A204" s="29" t="str">
        <f aca="false">IF(B204="","","OP-"&amp;TEXT(ROW()-4,"000"))</f>
        <v/>
      </c>
      <c r="B204" s="35"/>
      <c r="C204" s="35"/>
      <c r="D204" s="35"/>
      <c r="E204" s="39"/>
      <c r="F204" s="38" t="str">
        <f aca="false">IF(D204="","",IFERROR(INDEX(Listas!$B$5:$B$10,MATCH(D204,Listas!$A$5:$A$10,0)),""))</f>
        <v/>
      </c>
      <c r="G204" s="34" t="str">
        <f aca="false">IF(OR(E204="",F204=""),"",E204*F204)</f>
        <v/>
      </c>
      <c r="H204" s="35"/>
      <c r="I204" s="36"/>
      <c r="J204" s="36"/>
      <c r="K204" s="36"/>
      <c r="L204" s="33" t="str">
        <f aca="true">IF(I204="","",IF(K204&lt;&gt;"",K204,TODAY())-I204)</f>
        <v/>
      </c>
      <c r="M204" s="35"/>
      <c r="N204" s="35"/>
    </row>
    <row r="205" customFormat="false" ht="15" hidden="false" customHeight="false" outlineLevel="0" collapsed="false">
      <c r="A205" s="29" t="str">
        <f aca="false">IF(B205="","","OP-"&amp;TEXT(ROW()-4,"000"))</f>
        <v/>
      </c>
      <c r="B205" s="35"/>
      <c r="C205" s="35"/>
      <c r="D205" s="35"/>
      <c r="E205" s="39"/>
      <c r="F205" s="38" t="str">
        <f aca="false">IF(D205="","",IFERROR(INDEX(Listas!$B$5:$B$10,MATCH(D205,Listas!$A$5:$A$10,0)),""))</f>
        <v/>
      </c>
      <c r="G205" s="34" t="str">
        <f aca="false">IF(OR(E205="",F205=""),"",E205*F205)</f>
        <v/>
      </c>
      <c r="H205" s="35"/>
      <c r="I205" s="36"/>
      <c r="J205" s="36"/>
      <c r="K205" s="36"/>
      <c r="L205" s="33" t="str">
        <f aca="true">IF(I205="","",IF(K205&lt;&gt;"",K205,TODAY())-I205)</f>
        <v/>
      </c>
      <c r="M205" s="35"/>
      <c r="N205" s="35"/>
    </row>
    <row r="206" customFormat="false" ht="15" hidden="false" customHeight="false" outlineLevel="0" collapsed="false">
      <c r="A206" s="29" t="str">
        <f aca="false">IF(B206="","","OP-"&amp;TEXT(ROW()-4,"000"))</f>
        <v/>
      </c>
      <c r="B206" s="35"/>
      <c r="C206" s="35"/>
      <c r="D206" s="35"/>
      <c r="E206" s="39"/>
      <c r="F206" s="38" t="str">
        <f aca="false">IF(D206="","",IFERROR(INDEX(Listas!$B$5:$B$10,MATCH(D206,Listas!$A$5:$A$10,0)),""))</f>
        <v/>
      </c>
      <c r="G206" s="34" t="str">
        <f aca="false">IF(OR(E206="",F206=""),"",E206*F206)</f>
        <v/>
      </c>
      <c r="H206" s="35"/>
      <c r="I206" s="36"/>
      <c r="J206" s="36"/>
      <c r="K206" s="36"/>
      <c r="L206" s="33" t="str">
        <f aca="true">IF(I206="","",IF(K206&lt;&gt;"",K206,TODAY())-I206)</f>
        <v/>
      </c>
      <c r="M206" s="35"/>
      <c r="N206" s="35"/>
    </row>
    <row r="207" customFormat="false" ht="15" hidden="false" customHeight="false" outlineLevel="0" collapsed="false">
      <c r="A207" s="29" t="str">
        <f aca="false">IF(B207="","","OP-"&amp;TEXT(ROW()-4,"000"))</f>
        <v/>
      </c>
      <c r="B207" s="35"/>
      <c r="C207" s="35"/>
      <c r="D207" s="35"/>
      <c r="E207" s="39"/>
      <c r="F207" s="38" t="str">
        <f aca="false">IF(D207="","",IFERROR(INDEX(Listas!$B$5:$B$10,MATCH(D207,Listas!$A$5:$A$10,0)),""))</f>
        <v/>
      </c>
      <c r="G207" s="34" t="str">
        <f aca="false">IF(OR(E207="",F207=""),"",E207*F207)</f>
        <v/>
      </c>
      <c r="H207" s="35"/>
      <c r="I207" s="36"/>
      <c r="J207" s="36"/>
      <c r="K207" s="36"/>
      <c r="L207" s="33" t="str">
        <f aca="true">IF(I207="","",IF(K207&lt;&gt;"",K207,TODAY())-I207)</f>
        <v/>
      </c>
      <c r="M207" s="35"/>
      <c r="N207" s="35"/>
    </row>
    <row r="208" customFormat="false" ht="15" hidden="false" customHeight="false" outlineLevel="0" collapsed="false">
      <c r="A208" s="29" t="str">
        <f aca="false">IF(B208="","","OP-"&amp;TEXT(ROW()-4,"000"))</f>
        <v/>
      </c>
      <c r="B208" s="35"/>
      <c r="C208" s="35"/>
      <c r="D208" s="35"/>
      <c r="E208" s="39"/>
      <c r="F208" s="38" t="str">
        <f aca="false">IF(D208="","",IFERROR(INDEX(Listas!$B$5:$B$10,MATCH(D208,Listas!$A$5:$A$10,0)),""))</f>
        <v/>
      </c>
      <c r="G208" s="34" t="str">
        <f aca="false">IF(OR(E208="",F208=""),"",E208*F208)</f>
        <v/>
      </c>
      <c r="H208" s="35"/>
      <c r="I208" s="36"/>
      <c r="J208" s="36"/>
      <c r="K208" s="36"/>
      <c r="L208" s="33" t="str">
        <f aca="true">IF(I208="","",IF(K208&lt;&gt;"",K208,TODAY())-I208)</f>
        <v/>
      </c>
      <c r="M208" s="35"/>
      <c r="N208" s="35"/>
    </row>
    <row r="209" customFormat="false" ht="15" hidden="false" customHeight="false" outlineLevel="0" collapsed="false">
      <c r="A209" s="29" t="str">
        <f aca="false">IF(B209="","","OP-"&amp;TEXT(ROW()-4,"000"))</f>
        <v/>
      </c>
      <c r="B209" s="35"/>
      <c r="C209" s="35"/>
      <c r="D209" s="35"/>
      <c r="E209" s="39"/>
      <c r="F209" s="38" t="str">
        <f aca="false">IF(D209="","",IFERROR(INDEX(Listas!$B$5:$B$10,MATCH(D209,Listas!$A$5:$A$10,0)),""))</f>
        <v/>
      </c>
      <c r="G209" s="34" t="str">
        <f aca="false">IF(OR(E209="",F209=""),"",E209*F209)</f>
        <v/>
      </c>
      <c r="H209" s="35"/>
      <c r="I209" s="36"/>
      <c r="J209" s="36"/>
      <c r="K209" s="36"/>
      <c r="L209" s="33" t="str">
        <f aca="true">IF(I209="","",IF(K209&lt;&gt;"",K209,TODAY())-I209)</f>
        <v/>
      </c>
      <c r="M209" s="35"/>
      <c r="N209" s="35"/>
    </row>
    <row r="210" customFormat="false" ht="15" hidden="false" customHeight="false" outlineLevel="0" collapsed="false">
      <c r="A210" s="29" t="str">
        <f aca="false">IF(B210="","","OP-"&amp;TEXT(ROW()-4,"000"))</f>
        <v/>
      </c>
      <c r="B210" s="35"/>
      <c r="C210" s="35"/>
      <c r="D210" s="35"/>
      <c r="E210" s="39"/>
      <c r="F210" s="38" t="str">
        <f aca="false">IF(D210="","",IFERROR(INDEX(Listas!$B$5:$B$10,MATCH(D210,Listas!$A$5:$A$10,0)),""))</f>
        <v/>
      </c>
      <c r="G210" s="34" t="str">
        <f aca="false">IF(OR(E210="",F210=""),"",E210*F210)</f>
        <v/>
      </c>
      <c r="H210" s="35"/>
      <c r="I210" s="36"/>
      <c r="J210" s="36"/>
      <c r="K210" s="36"/>
      <c r="L210" s="33" t="str">
        <f aca="true">IF(I210="","",IF(K210&lt;&gt;"",K210,TODAY())-I210)</f>
        <v/>
      </c>
      <c r="M210" s="35"/>
      <c r="N210" s="35"/>
    </row>
    <row r="211" customFormat="false" ht="15" hidden="false" customHeight="false" outlineLevel="0" collapsed="false">
      <c r="A211" s="29" t="str">
        <f aca="false">IF(B211="","","OP-"&amp;TEXT(ROW()-4,"000"))</f>
        <v/>
      </c>
      <c r="B211" s="35"/>
      <c r="C211" s="35"/>
      <c r="D211" s="35"/>
      <c r="E211" s="39"/>
      <c r="F211" s="38" t="str">
        <f aca="false">IF(D211="","",IFERROR(INDEX(Listas!$B$5:$B$10,MATCH(D211,Listas!$A$5:$A$10,0)),""))</f>
        <v/>
      </c>
      <c r="G211" s="34" t="str">
        <f aca="false">IF(OR(E211="",F211=""),"",E211*F211)</f>
        <v/>
      </c>
      <c r="H211" s="35"/>
      <c r="I211" s="36"/>
      <c r="J211" s="36"/>
      <c r="K211" s="36"/>
      <c r="L211" s="33" t="str">
        <f aca="true">IF(I211="","",IF(K211&lt;&gt;"",K211,TODAY())-I211)</f>
        <v/>
      </c>
      <c r="M211" s="35"/>
      <c r="N211" s="35"/>
    </row>
    <row r="212" customFormat="false" ht="15" hidden="false" customHeight="false" outlineLevel="0" collapsed="false">
      <c r="A212" s="29" t="str">
        <f aca="false">IF(B212="","","OP-"&amp;TEXT(ROW()-4,"000"))</f>
        <v/>
      </c>
      <c r="B212" s="35"/>
      <c r="C212" s="35"/>
      <c r="D212" s="35"/>
      <c r="E212" s="39"/>
      <c r="F212" s="38" t="str">
        <f aca="false">IF(D212="","",IFERROR(INDEX(Listas!$B$5:$B$10,MATCH(D212,Listas!$A$5:$A$10,0)),""))</f>
        <v/>
      </c>
      <c r="G212" s="34" t="str">
        <f aca="false">IF(OR(E212="",F212=""),"",E212*F212)</f>
        <v/>
      </c>
      <c r="H212" s="35"/>
      <c r="I212" s="36"/>
      <c r="J212" s="36"/>
      <c r="K212" s="36"/>
      <c r="L212" s="33" t="str">
        <f aca="true">IF(I212="","",IF(K212&lt;&gt;"",K212,TODAY())-I212)</f>
        <v/>
      </c>
      <c r="M212" s="35"/>
      <c r="N212" s="35"/>
    </row>
    <row r="213" customFormat="false" ht="15" hidden="false" customHeight="false" outlineLevel="0" collapsed="false">
      <c r="A213" s="29" t="str">
        <f aca="false">IF(B213="","","OP-"&amp;TEXT(ROW()-4,"000"))</f>
        <v/>
      </c>
      <c r="B213" s="35"/>
      <c r="C213" s="35"/>
      <c r="D213" s="35"/>
      <c r="E213" s="39"/>
      <c r="F213" s="38" t="str">
        <f aca="false">IF(D213="","",IFERROR(INDEX(Listas!$B$5:$B$10,MATCH(D213,Listas!$A$5:$A$10,0)),""))</f>
        <v/>
      </c>
      <c r="G213" s="34" t="str">
        <f aca="false">IF(OR(E213="",F213=""),"",E213*F213)</f>
        <v/>
      </c>
      <c r="H213" s="35"/>
      <c r="I213" s="36"/>
      <c r="J213" s="36"/>
      <c r="K213" s="36"/>
      <c r="L213" s="33" t="str">
        <f aca="true">IF(I213="","",IF(K213&lt;&gt;"",K213,TODAY())-I213)</f>
        <v/>
      </c>
      <c r="M213" s="35"/>
      <c r="N213" s="35"/>
    </row>
    <row r="214" customFormat="false" ht="15" hidden="false" customHeight="false" outlineLevel="0" collapsed="false">
      <c r="A214" s="29" t="str">
        <f aca="false">IF(B214="","","OP-"&amp;TEXT(ROW()-4,"000"))</f>
        <v/>
      </c>
      <c r="B214" s="35"/>
      <c r="C214" s="35"/>
      <c r="D214" s="35"/>
      <c r="E214" s="39"/>
      <c r="F214" s="38" t="str">
        <f aca="false">IF(D214="","",IFERROR(INDEX(Listas!$B$5:$B$10,MATCH(D214,Listas!$A$5:$A$10,0)),""))</f>
        <v/>
      </c>
      <c r="G214" s="34" t="str">
        <f aca="false">IF(OR(E214="",F214=""),"",E214*F214)</f>
        <v/>
      </c>
      <c r="H214" s="35"/>
      <c r="I214" s="36"/>
      <c r="J214" s="36"/>
      <c r="K214" s="36"/>
      <c r="L214" s="33" t="str">
        <f aca="true">IF(I214="","",IF(K214&lt;&gt;"",K214,TODAY())-I214)</f>
        <v/>
      </c>
      <c r="M214" s="35"/>
      <c r="N214" s="35"/>
    </row>
    <row r="215" customFormat="false" ht="15" hidden="false" customHeight="false" outlineLevel="0" collapsed="false">
      <c r="A215" s="29" t="str">
        <f aca="false">IF(B215="","","OP-"&amp;TEXT(ROW()-4,"000"))</f>
        <v/>
      </c>
      <c r="B215" s="35"/>
      <c r="C215" s="35"/>
      <c r="D215" s="35"/>
      <c r="E215" s="39"/>
      <c r="F215" s="38" t="str">
        <f aca="false">IF(D215="","",IFERROR(INDEX(Listas!$B$5:$B$10,MATCH(D215,Listas!$A$5:$A$10,0)),""))</f>
        <v/>
      </c>
      <c r="G215" s="34" t="str">
        <f aca="false">IF(OR(E215="",F215=""),"",E215*F215)</f>
        <v/>
      </c>
      <c r="H215" s="35"/>
      <c r="I215" s="36"/>
      <c r="J215" s="36"/>
      <c r="K215" s="36"/>
      <c r="L215" s="33" t="str">
        <f aca="true">IF(I215="","",IF(K215&lt;&gt;"",K215,TODAY())-I215)</f>
        <v/>
      </c>
      <c r="M215" s="35"/>
      <c r="N215" s="35"/>
    </row>
    <row r="216" customFormat="false" ht="15" hidden="false" customHeight="false" outlineLevel="0" collapsed="false">
      <c r="A216" s="29" t="str">
        <f aca="false">IF(B216="","","OP-"&amp;TEXT(ROW()-4,"000"))</f>
        <v/>
      </c>
      <c r="B216" s="35"/>
      <c r="C216" s="35"/>
      <c r="D216" s="35"/>
      <c r="E216" s="39"/>
      <c r="F216" s="38" t="str">
        <f aca="false">IF(D216="","",IFERROR(INDEX(Listas!$B$5:$B$10,MATCH(D216,Listas!$A$5:$A$10,0)),""))</f>
        <v/>
      </c>
      <c r="G216" s="34" t="str">
        <f aca="false">IF(OR(E216="",F216=""),"",E216*F216)</f>
        <v/>
      </c>
      <c r="H216" s="35"/>
      <c r="I216" s="36"/>
      <c r="J216" s="36"/>
      <c r="K216" s="36"/>
      <c r="L216" s="33" t="str">
        <f aca="true">IF(I216="","",IF(K216&lt;&gt;"",K216,TODAY())-I216)</f>
        <v/>
      </c>
      <c r="M216" s="35"/>
      <c r="N216" s="35"/>
    </row>
    <row r="217" customFormat="false" ht="15" hidden="false" customHeight="false" outlineLevel="0" collapsed="false">
      <c r="A217" s="29" t="str">
        <f aca="false">IF(B217="","","OP-"&amp;TEXT(ROW()-4,"000"))</f>
        <v/>
      </c>
      <c r="B217" s="35"/>
      <c r="C217" s="35"/>
      <c r="D217" s="35"/>
      <c r="E217" s="39"/>
      <c r="F217" s="38" t="str">
        <f aca="false">IF(D217="","",IFERROR(INDEX(Listas!$B$5:$B$10,MATCH(D217,Listas!$A$5:$A$10,0)),""))</f>
        <v/>
      </c>
      <c r="G217" s="34" t="str">
        <f aca="false">IF(OR(E217="",F217=""),"",E217*F217)</f>
        <v/>
      </c>
      <c r="H217" s="35"/>
      <c r="I217" s="36"/>
      <c r="J217" s="36"/>
      <c r="K217" s="36"/>
      <c r="L217" s="33" t="str">
        <f aca="true">IF(I217="","",IF(K217&lt;&gt;"",K217,TODAY())-I217)</f>
        <v/>
      </c>
      <c r="M217" s="35"/>
      <c r="N217" s="35"/>
    </row>
    <row r="218" customFormat="false" ht="15" hidden="false" customHeight="false" outlineLevel="0" collapsed="false">
      <c r="A218" s="29" t="str">
        <f aca="false">IF(B218="","","OP-"&amp;TEXT(ROW()-4,"000"))</f>
        <v/>
      </c>
      <c r="B218" s="35"/>
      <c r="C218" s="35"/>
      <c r="D218" s="35"/>
      <c r="E218" s="39"/>
      <c r="F218" s="38" t="str">
        <f aca="false">IF(D218="","",IFERROR(INDEX(Listas!$B$5:$B$10,MATCH(D218,Listas!$A$5:$A$10,0)),""))</f>
        <v/>
      </c>
      <c r="G218" s="34" t="str">
        <f aca="false">IF(OR(E218="",F218=""),"",E218*F218)</f>
        <v/>
      </c>
      <c r="H218" s="35"/>
      <c r="I218" s="36"/>
      <c r="J218" s="36"/>
      <c r="K218" s="36"/>
      <c r="L218" s="33" t="str">
        <f aca="true">IF(I218="","",IF(K218&lt;&gt;"",K218,TODAY())-I218)</f>
        <v/>
      </c>
      <c r="M218" s="35"/>
      <c r="N218" s="35"/>
    </row>
    <row r="219" customFormat="false" ht="15" hidden="false" customHeight="false" outlineLevel="0" collapsed="false">
      <c r="A219" s="29" t="str">
        <f aca="false">IF(B219="","","OP-"&amp;TEXT(ROW()-4,"000"))</f>
        <v/>
      </c>
      <c r="B219" s="35"/>
      <c r="C219" s="35"/>
      <c r="D219" s="35"/>
      <c r="E219" s="39"/>
      <c r="F219" s="38" t="str">
        <f aca="false">IF(D219="","",IFERROR(INDEX(Listas!$B$5:$B$10,MATCH(D219,Listas!$A$5:$A$10,0)),""))</f>
        <v/>
      </c>
      <c r="G219" s="34" t="str">
        <f aca="false">IF(OR(E219="",F219=""),"",E219*F219)</f>
        <v/>
      </c>
      <c r="H219" s="35"/>
      <c r="I219" s="36"/>
      <c r="J219" s="36"/>
      <c r="K219" s="36"/>
      <c r="L219" s="33" t="str">
        <f aca="true">IF(I219="","",IF(K219&lt;&gt;"",K219,TODAY())-I219)</f>
        <v/>
      </c>
      <c r="M219" s="35"/>
      <c r="N219" s="35"/>
    </row>
    <row r="220" customFormat="false" ht="15" hidden="false" customHeight="false" outlineLevel="0" collapsed="false">
      <c r="A220" s="29" t="str">
        <f aca="false">IF(B220="","","OP-"&amp;TEXT(ROW()-4,"000"))</f>
        <v/>
      </c>
      <c r="B220" s="35"/>
      <c r="C220" s="35"/>
      <c r="D220" s="35"/>
      <c r="E220" s="39"/>
      <c r="F220" s="38" t="str">
        <f aca="false">IF(D220="","",IFERROR(INDEX(Listas!$B$5:$B$10,MATCH(D220,Listas!$A$5:$A$10,0)),""))</f>
        <v/>
      </c>
      <c r="G220" s="34" t="str">
        <f aca="false">IF(OR(E220="",F220=""),"",E220*F220)</f>
        <v/>
      </c>
      <c r="H220" s="35"/>
      <c r="I220" s="36"/>
      <c r="J220" s="36"/>
      <c r="K220" s="36"/>
      <c r="L220" s="33" t="str">
        <f aca="true">IF(I220="","",IF(K220&lt;&gt;"",K220,TODAY())-I220)</f>
        <v/>
      </c>
      <c r="M220" s="35"/>
      <c r="N220" s="35"/>
    </row>
    <row r="221" customFormat="false" ht="15" hidden="false" customHeight="false" outlineLevel="0" collapsed="false">
      <c r="A221" s="29" t="str">
        <f aca="false">IF(B221="","","OP-"&amp;TEXT(ROW()-4,"000"))</f>
        <v/>
      </c>
      <c r="B221" s="35"/>
      <c r="C221" s="35"/>
      <c r="D221" s="35"/>
      <c r="E221" s="39"/>
      <c r="F221" s="38" t="str">
        <f aca="false">IF(D221="","",IFERROR(INDEX(Listas!$B$5:$B$10,MATCH(D221,Listas!$A$5:$A$10,0)),""))</f>
        <v/>
      </c>
      <c r="G221" s="34" t="str">
        <f aca="false">IF(OR(E221="",F221=""),"",E221*F221)</f>
        <v/>
      </c>
      <c r="H221" s="35"/>
      <c r="I221" s="36"/>
      <c r="J221" s="36"/>
      <c r="K221" s="36"/>
      <c r="L221" s="33" t="str">
        <f aca="true">IF(I221="","",IF(K221&lt;&gt;"",K221,TODAY())-I221)</f>
        <v/>
      </c>
      <c r="M221" s="35"/>
      <c r="N221" s="35"/>
    </row>
    <row r="222" customFormat="false" ht="15" hidden="false" customHeight="false" outlineLevel="0" collapsed="false">
      <c r="A222" s="29" t="str">
        <f aca="false">IF(B222="","","OP-"&amp;TEXT(ROW()-4,"000"))</f>
        <v/>
      </c>
      <c r="B222" s="35"/>
      <c r="C222" s="35"/>
      <c r="D222" s="35"/>
      <c r="E222" s="39"/>
      <c r="F222" s="38" t="str">
        <f aca="false">IF(D222="","",IFERROR(INDEX(Listas!$B$5:$B$10,MATCH(D222,Listas!$A$5:$A$10,0)),""))</f>
        <v/>
      </c>
      <c r="G222" s="34" t="str">
        <f aca="false">IF(OR(E222="",F222=""),"",E222*F222)</f>
        <v/>
      </c>
      <c r="H222" s="35"/>
      <c r="I222" s="36"/>
      <c r="J222" s="36"/>
      <c r="K222" s="36"/>
      <c r="L222" s="33" t="str">
        <f aca="true">IF(I222="","",IF(K222&lt;&gt;"",K222,TODAY())-I222)</f>
        <v/>
      </c>
      <c r="M222" s="35"/>
      <c r="N222" s="35"/>
    </row>
    <row r="223" customFormat="false" ht="15" hidden="false" customHeight="false" outlineLevel="0" collapsed="false">
      <c r="A223" s="29" t="str">
        <f aca="false">IF(B223="","","OP-"&amp;TEXT(ROW()-4,"000"))</f>
        <v/>
      </c>
      <c r="B223" s="35"/>
      <c r="C223" s="35"/>
      <c r="D223" s="35"/>
      <c r="E223" s="39"/>
      <c r="F223" s="38" t="str">
        <f aca="false">IF(D223="","",IFERROR(INDEX(Listas!$B$5:$B$10,MATCH(D223,Listas!$A$5:$A$10,0)),""))</f>
        <v/>
      </c>
      <c r="G223" s="34" t="str">
        <f aca="false">IF(OR(E223="",F223=""),"",E223*F223)</f>
        <v/>
      </c>
      <c r="H223" s="35"/>
      <c r="I223" s="36"/>
      <c r="J223" s="36"/>
      <c r="K223" s="36"/>
      <c r="L223" s="33" t="str">
        <f aca="true">IF(I223="","",IF(K223&lt;&gt;"",K223,TODAY())-I223)</f>
        <v/>
      </c>
      <c r="M223" s="35"/>
      <c r="N223" s="35"/>
    </row>
    <row r="224" customFormat="false" ht="15" hidden="false" customHeight="false" outlineLevel="0" collapsed="false">
      <c r="A224" s="29" t="str">
        <f aca="false">IF(B224="","","OP-"&amp;TEXT(ROW()-4,"000"))</f>
        <v/>
      </c>
      <c r="B224" s="35"/>
      <c r="C224" s="35"/>
      <c r="D224" s="35"/>
      <c r="E224" s="39"/>
      <c r="F224" s="38" t="str">
        <f aca="false">IF(D224="","",IFERROR(INDEX(Listas!$B$5:$B$10,MATCH(D224,Listas!$A$5:$A$10,0)),""))</f>
        <v/>
      </c>
      <c r="G224" s="34" t="str">
        <f aca="false">IF(OR(E224="",F224=""),"",E224*F224)</f>
        <v/>
      </c>
      <c r="H224" s="35"/>
      <c r="I224" s="36"/>
      <c r="J224" s="36"/>
      <c r="K224" s="36"/>
      <c r="L224" s="33" t="str">
        <f aca="true">IF(I224="","",IF(K224&lt;&gt;"",K224,TODAY())-I224)</f>
        <v/>
      </c>
      <c r="M224" s="35"/>
      <c r="N224" s="35"/>
    </row>
    <row r="225" customFormat="false" ht="15" hidden="false" customHeight="false" outlineLevel="0" collapsed="false">
      <c r="A225" s="29" t="str">
        <f aca="false">IF(B225="","","OP-"&amp;TEXT(ROW()-4,"000"))</f>
        <v/>
      </c>
      <c r="B225" s="35"/>
      <c r="C225" s="35"/>
      <c r="D225" s="35"/>
      <c r="E225" s="39"/>
      <c r="F225" s="38" t="str">
        <f aca="false">IF(D225="","",IFERROR(INDEX(Listas!$B$5:$B$10,MATCH(D225,Listas!$A$5:$A$10,0)),""))</f>
        <v/>
      </c>
      <c r="G225" s="34" t="str">
        <f aca="false">IF(OR(E225="",F225=""),"",E225*F225)</f>
        <v/>
      </c>
      <c r="H225" s="35"/>
      <c r="I225" s="36"/>
      <c r="J225" s="36"/>
      <c r="K225" s="36"/>
      <c r="L225" s="33" t="str">
        <f aca="true">IF(I225="","",IF(K225&lt;&gt;"",K225,TODAY())-I225)</f>
        <v/>
      </c>
      <c r="M225" s="35"/>
      <c r="N225" s="35"/>
    </row>
    <row r="226" customFormat="false" ht="15" hidden="false" customHeight="false" outlineLevel="0" collapsed="false">
      <c r="A226" s="29" t="str">
        <f aca="false">IF(B226="","","OP-"&amp;TEXT(ROW()-4,"000"))</f>
        <v/>
      </c>
      <c r="B226" s="35"/>
      <c r="C226" s="35"/>
      <c r="D226" s="35"/>
      <c r="E226" s="39"/>
      <c r="F226" s="38" t="str">
        <f aca="false">IF(D226="","",IFERROR(INDEX(Listas!$B$5:$B$10,MATCH(D226,Listas!$A$5:$A$10,0)),""))</f>
        <v/>
      </c>
      <c r="G226" s="34" t="str">
        <f aca="false">IF(OR(E226="",F226=""),"",E226*F226)</f>
        <v/>
      </c>
      <c r="H226" s="35"/>
      <c r="I226" s="36"/>
      <c r="J226" s="36"/>
      <c r="K226" s="36"/>
      <c r="L226" s="33" t="str">
        <f aca="true">IF(I226="","",IF(K226&lt;&gt;"",K226,TODAY())-I226)</f>
        <v/>
      </c>
      <c r="M226" s="35"/>
      <c r="N226" s="35"/>
    </row>
    <row r="227" customFormat="false" ht="15" hidden="false" customHeight="false" outlineLevel="0" collapsed="false">
      <c r="A227" s="29" t="str">
        <f aca="false">IF(B227="","","OP-"&amp;TEXT(ROW()-4,"000"))</f>
        <v/>
      </c>
      <c r="B227" s="35"/>
      <c r="C227" s="35"/>
      <c r="D227" s="35"/>
      <c r="E227" s="39"/>
      <c r="F227" s="38" t="str">
        <f aca="false">IF(D227="","",IFERROR(INDEX(Listas!$B$5:$B$10,MATCH(D227,Listas!$A$5:$A$10,0)),""))</f>
        <v/>
      </c>
      <c r="G227" s="34" t="str">
        <f aca="false">IF(OR(E227="",F227=""),"",E227*F227)</f>
        <v/>
      </c>
      <c r="H227" s="35"/>
      <c r="I227" s="36"/>
      <c r="J227" s="36"/>
      <c r="K227" s="36"/>
      <c r="L227" s="33" t="str">
        <f aca="true">IF(I227="","",IF(K227&lt;&gt;"",K227,TODAY())-I227)</f>
        <v/>
      </c>
      <c r="M227" s="35"/>
      <c r="N227" s="35"/>
    </row>
    <row r="228" customFormat="false" ht="15" hidden="false" customHeight="false" outlineLevel="0" collapsed="false">
      <c r="A228" s="29" t="str">
        <f aca="false">IF(B228="","","OP-"&amp;TEXT(ROW()-4,"000"))</f>
        <v/>
      </c>
      <c r="B228" s="35"/>
      <c r="C228" s="35"/>
      <c r="D228" s="35"/>
      <c r="E228" s="39"/>
      <c r="F228" s="38" t="str">
        <f aca="false">IF(D228="","",IFERROR(INDEX(Listas!$B$5:$B$10,MATCH(D228,Listas!$A$5:$A$10,0)),""))</f>
        <v/>
      </c>
      <c r="G228" s="34" t="str">
        <f aca="false">IF(OR(E228="",F228=""),"",E228*F228)</f>
        <v/>
      </c>
      <c r="H228" s="35"/>
      <c r="I228" s="36"/>
      <c r="J228" s="36"/>
      <c r="K228" s="36"/>
      <c r="L228" s="33" t="str">
        <f aca="true">IF(I228="","",IF(K228&lt;&gt;"",K228,TODAY())-I228)</f>
        <v/>
      </c>
      <c r="M228" s="35"/>
      <c r="N228" s="35"/>
    </row>
    <row r="229" customFormat="false" ht="15" hidden="false" customHeight="false" outlineLevel="0" collapsed="false">
      <c r="A229" s="29" t="str">
        <f aca="false">IF(B229="","","OP-"&amp;TEXT(ROW()-4,"000"))</f>
        <v/>
      </c>
      <c r="B229" s="35"/>
      <c r="C229" s="35"/>
      <c r="D229" s="35"/>
      <c r="E229" s="39"/>
      <c r="F229" s="38" t="str">
        <f aca="false">IF(D229="","",IFERROR(INDEX(Listas!$B$5:$B$10,MATCH(D229,Listas!$A$5:$A$10,0)),""))</f>
        <v/>
      </c>
      <c r="G229" s="34" t="str">
        <f aca="false">IF(OR(E229="",F229=""),"",E229*F229)</f>
        <v/>
      </c>
      <c r="H229" s="35"/>
      <c r="I229" s="36"/>
      <c r="J229" s="36"/>
      <c r="K229" s="36"/>
      <c r="L229" s="33" t="str">
        <f aca="true">IF(I229="","",IF(K229&lt;&gt;"",K229,TODAY())-I229)</f>
        <v/>
      </c>
      <c r="M229" s="35"/>
      <c r="N229" s="35"/>
    </row>
    <row r="230" customFormat="false" ht="15" hidden="false" customHeight="false" outlineLevel="0" collapsed="false">
      <c r="A230" s="29" t="str">
        <f aca="false">IF(B230="","","OP-"&amp;TEXT(ROW()-4,"000"))</f>
        <v/>
      </c>
      <c r="B230" s="35"/>
      <c r="C230" s="35"/>
      <c r="D230" s="35"/>
      <c r="E230" s="39"/>
      <c r="F230" s="38" t="str">
        <f aca="false">IF(D230="","",IFERROR(INDEX(Listas!$B$5:$B$10,MATCH(D230,Listas!$A$5:$A$10,0)),""))</f>
        <v/>
      </c>
      <c r="G230" s="34" t="str">
        <f aca="false">IF(OR(E230="",F230=""),"",E230*F230)</f>
        <v/>
      </c>
      <c r="H230" s="35"/>
      <c r="I230" s="36"/>
      <c r="J230" s="36"/>
      <c r="K230" s="36"/>
      <c r="L230" s="33" t="str">
        <f aca="true">IF(I230="","",IF(K230&lt;&gt;"",K230,TODAY())-I230)</f>
        <v/>
      </c>
      <c r="M230" s="35"/>
      <c r="N230" s="35"/>
    </row>
    <row r="231" customFormat="false" ht="15" hidden="false" customHeight="false" outlineLevel="0" collapsed="false">
      <c r="A231" s="29" t="str">
        <f aca="false">IF(B231="","","OP-"&amp;TEXT(ROW()-4,"000"))</f>
        <v/>
      </c>
      <c r="B231" s="35"/>
      <c r="C231" s="35"/>
      <c r="D231" s="35"/>
      <c r="E231" s="39"/>
      <c r="F231" s="38" t="str">
        <f aca="false">IF(D231="","",IFERROR(INDEX(Listas!$B$5:$B$10,MATCH(D231,Listas!$A$5:$A$10,0)),""))</f>
        <v/>
      </c>
      <c r="G231" s="34" t="str">
        <f aca="false">IF(OR(E231="",F231=""),"",E231*F231)</f>
        <v/>
      </c>
      <c r="H231" s="35"/>
      <c r="I231" s="36"/>
      <c r="J231" s="36"/>
      <c r="K231" s="36"/>
      <c r="L231" s="33" t="str">
        <f aca="true">IF(I231="","",IF(K231&lt;&gt;"",K231,TODAY())-I231)</f>
        <v/>
      </c>
      <c r="M231" s="35"/>
      <c r="N231" s="35"/>
    </row>
    <row r="232" customFormat="false" ht="15" hidden="false" customHeight="false" outlineLevel="0" collapsed="false">
      <c r="A232" s="29" t="str">
        <f aca="false">IF(B232="","","OP-"&amp;TEXT(ROW()-4,"000"))</f>
        <v/>
      </c>
      <c r="B232" s="35"/>
      <c r="C232" s="35"/>
      <c r="D232" s="35"/>
      <c r="E232" s="39"/>
      <c r="F232" s="38" t="str">
        <f aca="false">IF(D232="","",IFERROR(INDEX(Listas!$B$5:$B$10,MATCH(D232,Listas!$A$5:$A$10,0)),""))</f>
        <v/>
      </c>
      <c r="G232" s="34" t="str">
        <f aca="false">IF(OR(E232="",F232=""),"",E232*F232)</f>
        <v/>
      </c>
      <c r="H232" s="35"/>
      <c r="I232" s="36"/>
      <c r="J232" s="36"/>
      <c r="K232" s="36"/>
      <c r="L232" s="33" t="str">
        <f aca="true">IF(I232="","",IF(K232&lt;&gt;"",K232,TODAY())-I232)</f>
        <v/>
      </c>
      <c r="M232" s="35"/>
      <c r="N232" s="35"/>
    </row>
    <row r="233" customFormat="false" ht="15" hidden="false" customHeight="false" outlineLevel="0" collapsed="false">
      <c r="A233" s="29" t="str">
        <f aca="false">IF(B233="","","OP-"&amp;TEXT(ROW()-4,"000"))</f>
        <v/>
      </c>
      <c r="B233" s="35"/>
      <c r="C233" s="35"/>
      <c r="D233" s="35"/>
      <c r="E233" s="39"/>
      <c r="F233" s="38" t="str">
        <f aca="false">IF(D233="","",IFERROR(INDEX(Listas!$B$5:$B$10,MATCH(D233,Listas!$A$5:$A$10,0)),""))</f>
        <v/>
      </c>
      <c r="G233" s="34" t="str">
        <f aca="false">IF(OR(E233="",F233=""),"",E233*F233)</f>
        <v/>
      </c>
      <c r="H233" s="35"/>
      <c r="I233" s="36"/>
      <c r="J233" s="36"/>
      <c r="K233" s="36"/>
      <c r="L233" s="33" t="str">
        <f aca="true">IF(I233="","",IF(K233&lt;&gt;"",K233,TODAY())-I233)</f>
        <v/>
      </c>
      <c r="M233" s="35"/>
      <c r="N233" s="35"/>
    </row>
    <row r="234" customFormat="false" ht="15" hidden="false" customHeight="false" outlineLevel="0" collapsed="false">
      <c r="A234" s="29" t="str">
        <f aca="false">IF(B234="","","OP-"&amp;TEXT(ROW()-4,"000"))</f>
        <v/>
      </c>
      <c r="B234" s="35"/>
      <c r="C234" s="35"/>
      <c r="D234" s="35"/>
      <c r="E234" s="39"/>
      <c r="F234" s="38" t="str">
        <f aca="false">IF(D234="","",IFERROR(INDEX(Listas!$B$5:$B$10,MATCH(D234,Listas!$A$5:$A$10,0)),""))</f>
        <v/>
      </c>
      <c r="G234" s="34" t="str">
        <f aca="false">IF(OR(E234="",F234=""),"",E234*F234)</f>
        <v/>
      </c>
      <c r="H234" s="35"/>
      <c r="I234" s="36"/>
      <c r="J234" s="36"/>
      <c r="K234" s="36"/>
      <c r="L234" s="33" t="str">
        <f aca="true">IF(I234="","",IF(K234&lt;&gt;"",K234,TODAY())-I234)</f>
        <v/>
      </c>
      <c r="M234" s="35"/>
      <c r="N234" s="35"/>
    </row>
    <row r="235" customFormat="false" ht="15" hidden="false" customHeight="false" outlineLevel="0" collapsed="false">
      <c r="A235" s="29" t="str">
        <f aca="false">IF(B235="","","OP-"&amp;TEXT(ROW()-4,"000"))</f>
        <v/>
      </c>
      <c r="B235" s="35"/>
      <c r="C235" s="35"/>
      <c r="D235" s="35"/>
      <c r="E235" s="39"/>
      <c r="F235" s="38" t="str">
        <f aca="false">IF(D235="","",IFERROR(INDEX(Listas!$B$5:$B$10,MATCH(D235,Listas!$A$5:$A$10,0)),""))</f>
        <v/>
      </c>
      <c r="G235" s="34" t="str">
        <f aca="false">IF(OR(E235="",F235=""),"",E235*F235)</f>
        <v/>
      </c>
      <c r="H235" s="35"/>
      <c r="I235" s="36"/>
      <c r="J235" s="36"/>
      <c r="K235" s="36"/>
      <c r="L235" s="33" t="str">
        <f aca="true">IF(I235="","",IF(K235&lt;&gt;"",K235,TODAY())-I235)</f>
        <v/>
      </c>
      <c r="M235" s="35"/>
      <c r="N235" s="35"/>
    </row>
    <row r="236" customFormat="false" ht="15" hidden="false" customHeight="false" outlineLevel="0" collapsed="false">
      <c r="A236" s="29" t="str">
        <f aca="false">IF(B236="","","OP-"&amp;TEXT(ROW()-4,"000"))</f>
        <v/>
      </c>
      <c r="B236" s="35"/>
      <c r="C236" s="35"/>
      <c r="D236" s="35"/>
      <c r="E236" s="39"/>
      <c r="F236" s="38" t="str">
        <f aca="false">IF(D236="","",IFERROR(INDEX(Listas!$B$5:$B$10,MATCH(D236,Listas!$A$5:$A$10,0)),""))</f>
        <v/>
      </c>
      <c r="G236" s="34" t="str">
        <f aca="false">IF(OR(E236="",F236=""),"",E236*F236)</f>
        <v/>
      </c>
      <c r="H236" s="35"/>
      <c r="I236" s="36"/>
      <c r="J236" s="36"/>
      <c r="K236" s="36"/>
      <c r="L236" s="33" t="str">
        <f aca="true">IF(I236="","",IF(K236&lt;&gt;"",K236,TODAY())-I236)</f>
        <v/>
      </c>
      <c r="M236" s="35"/>
      <c r="N236" s="35"/>
    </row>
    <row r="237" customFormat="false" ht="15" hidden="false" customHeight="false" outlineLevel="0" collapsed="false">
      <c r="A237" s="29" t="str">
        <f aca="false">IF(B237="","","OP-"&amp;TEXT(ROW()-4,"000"))</f>
        <v/>
      </c>
      <c r="B237" s="35"/>
      <c r="C237" s="35"/>
      <c r="D237" s="35"/>
      <c r="E237" s="39"/>
      <c r="F237" s="38" t="str">
        <f aca="false">IF(D237="","",IFERROR(INDEX(Listas!$B$5:$B$10,MATCH(D237,Listas!$A$5:$A$10,0)),""))</f>
        <v/>
      </c>
      <c r="G237" s="34" t="str">
        <f aca="false">IF(OR(E237="",F237=""),"",E237*F237)</f>
        <v/>
      </c>
      <c r="H237" s="35"/>
      <c r="I237" s="36"/>
      <c r="J237" s="36"/>
      <c r="K237" s="36"/>
      <c r="L237" s="33" t="str">
        <f aca="true">IF(I237="","",IF(K237&lt;&gt;"",K237,TODAY())-I237)</f>
        <v/>
      </c>
      <c r="M237" s="35"/>
      <c r="N237" s="35"/>
    </row>
    <row r="238" customFormat="false" ht="15" hidden="false" customHeight="false" outlineLevel="0" collapsed="false">
      <c r="A238" s="29" t="str">
        <f aca="false">IF(B238="","","OP-"&amp;TEXT(ROW()-4,"000"))</f>
        <v/>
      </c>
      <c r="B238" s="35"/>
      <c r="C238" s="35"/>
      <c r="D238" s="35"/>
      <c r="E238" s="39"/>
      <c r="F238" s="38" t="str">
        <f aca="false">IF(D238="","",IFERROR(INDEX(Listas!$B$5:$B$10,MATCH(D238,Listas!$A$5:$A$10,0)),""))</f>
        <v/>
      </c>
      <c r="G238" s="34" t="str">
        <f aca="false">IF(OR(E238="",F238=""),"",E238*F238)</f>
        <v/>
      </c>
      <c r="H238" s="35"/>
      <c r="I238" s="36"/>
      <c r="J238" s="36"/>
      <c r="K238" s="36"/>
      <c r="L238" s="33" t="str">
        <f aca="true">IF(I238="","",IF(K238&lt;&gt;"",K238,TODAY())-I238)</f>
        <v/>
      </c>
      <c r="M238" s="35"/>
      <c r="N238" s="35"/>
    </row>
    <row r="239" customFormat="false" ht="15" hidden="false" customHeight="false" outlineLevel="0" collapsed="false">
      <c r="A239" s="29" t="str">
        <f aca="false">IF(B239="","","OP-"&amp;TEXT(ROW()-4,"000"))</f>
        <v/>
      </c>
      <c r="B239" s="35"/>
      <c r="C239" s="35"/>
      <c r="D239" s="35"/>
      <c r="E239" s="39"/>
      <c r="F239" s="38" t="str">
        <f aca="false">IF(D239="","",IFERROR(INDEX(Listas!$B$5:$B$10,MATCH(D239,Listas!$A$5:$A$10,0)),""))</f>
        <v/>
      </c>
      <c r="G239" s="34" t="str">
        <f aca="false">IF(OR(E239="",F239=""),"",E239*F239)</f>
        <v/>
      </c>
      <c r="H239" s="35"/>
      <c r="I239" s="36"/>
      <c r="J239" s="36"/>
      <c r="K239" s="36"/>
      <c r="L239" s="33" t="str">
        <f aca="true">IF(I239="","",IF(K239&lt;&gt;"",K239,TODAY())-I239)</f>
        <v/>
      </c>
      <c r="M239" s="35"/>
      <c r="N239" s="35"/>
    </row>
    <row r="240" customFormat="false" ht="15" hidden="false" customHeight="false" outlineLevel="0" collapsed="false">
      <c r="A240" s="29" t="str">
        <f aca="false">IF(B240="","","OP-"&amp;TEXT(ROW()-4,"000"))</f>
        <v/>
      </c>
      <c r="B240" s="35"/>
      <c r="C240" s="35"/>
      <c r="D240" s="35"/>
      <c r="E240" s="39"/>
      <c r="F240" s="38" t="str">
        <f aca="false">IF(D240="","",IFERROR(INDEX(Listas!$B$5:$B$10,MATCH(D240,Listas!$A$5:$A$10,0)),""))</f>
        <v/>
      </c>
      <c r="G240" s="34" t="str">
        <f aca="false">IF(OR(E240="",F240=""),"",E240*F240)</f>
        <v/>
      </c>
      <c r="H240" s="35"/>
      <c r="I240" s="36"/>
      <c r="J240" s="36"/>
      <c r="K240" s="36"/>
      <c r="L240" s="33" t="str">
        <f aca="true">IF(I240="","",IF(K240&lt;&gt;"",K240,TODAY())-I240)</f>
        <v/>
      </c>
      <c r="M240" s="35"/>
      <c r="N240" s="35"/>
    </row>
    <row r="241" customFormat="false" ht="15" hidden="false" customHeight="false" outlineLevel="0" collapsed="false">
      <c r="A241" s="29" t="str">
        <f aca="false">IF(B241="","","OP-"&amp;TEXT(ROW()-4,"000"))</f>
        <v/>
      </c>
      <c r="B241" s="35"/>
      <c r="C241" s="35"/>
      <c r="D241" s="35"/>
      <c r="E241" s="39"/>
      <c r="F241" s="38" t="str">
        <f aca="false">IF(D241="","",IFERROR(INDEX(Listas!$B$5:$B$10,MATCH(D241,Listas!$A$5:$A$10,0)),""))</f>
        <v/>
      </c>
      <c r="G241" s="34" t="str">
        <f aca="false">IF(OR(E241="",F241=""),"",E241*F241)</f>
        <v/>
      </c>
      <c r="H241" s="35"/>
      <c r="I241" s="36"/>
      <c r="J241" s="36"/>
      <c r="K241" s="36"/>
      <c r="L241" s="33" t="str">
        <f aca="true">IF(I241="","",IF(K241&lt;&gt;"",K241,TODAY())-I241)</f>
        <v/>
      </c>
      <c r="M241" s="35"/>
      <c r="N241" s="35"/>
    </row>
    <row r="242" customFormat="false" ht="15" hidden="false" customHeight="false" outlineLevel="0" collapsed="false">
      <c r="A242" s="29" t="str">
        <f aca="false">IF(B242="","","OP-"&amp;TEXT(ROW()-4,"000"))</f>
        <v/>
      </c>
      <c r="B242" s="35"/>
      <c r="C242" s="35"/>
      <c r="D242" s="35"/>
      <c r="E242" s="39"/>
      <c r="F242" s="38" t="str">
        <f aca="false">IF(D242="","",IFERROR(INDEX(Listas!$B$5:$B$10,MATCH(D242,Listas!$A$5:$A$10,0)),""))</f>
        <v/>
      </c>
      <c r="G242" s="34" t="str">
        <f aca="false">IF(OR(E242="",F242=""),"",E242*F242)</f>
        <v/>
      </c>
      <c r="H242" s="35"/>
      <c r="I242" s="36"/>
      <c r="J242" s="36"/>
      <c r="K242" s="36"/>
      <c r="L242" s="33" t="str">
        <f aca="true">IF(I242="","",IF(K242&lt;&gt;"",K242,TODAY())-I242)</f>
        <v/>
      </c>
      <c r="M242" s="35"/>
      <c r="N242" s="35"/>
    </row>
    <row r="243" customFormat="false" ht="15" hidden="false" customHeight="false" outlineLevel="0" collapsed="false">
      <c r="A243" s="29" t="str">
        <f aca="false">IF(B243="","","OP-"&amp;TEXT(ROW()-4,"000"))</f>
        <v/>
      </c>
      <c r="B243" s="35"/>
      <c r="C243" s="35"/>
      <c r="D243" s="35"/>
      <c r="E243" s="39"/>
      <c r="F243" s="38" t="str">
        <f aca="false">IF(D243="","",IFERROR(INDEX(Listas!$B$5:$B$10,MATCH(D243,Listas!$A$5:$A$10,0)),""))</f>
        <v/>
      </c>
      <c r="G243" s="34" t="str">
        <f aca="false">IF(OR(E243="",F243=""),"",E243*F243)</f>
        <v/>
      </c>
      <c r="H243" s="35"/>
      <c r="I243" s="36"/>
      <c r="J243" s="36"/>
      <c r="K243" s="36"/>
      <c r="L243" s="33" t="str">
        <f aca="true">IF(I243="","",IF(K243&lt;&gt;"",K243,TODAY())-I243)</f>
        <v/>
      </c>
      <c r="M243" s="35"/>
      <c r="N243" s="35"/>
    </row>
    <row r="244" customFormat="false" ht="15" hidden="false" customHeight="false" outlineLevel="0" collapsed="false">
      <c r="A244" s="29" t="str">
        <f aca="false">IF(B244="","","OP-"&amp;TEXT(ROW()-4,"000"))</f>
        <v/>
      </c>
      <c r="B244" s="35"/>
      <c r="C244" s="35"/>
      <c r="D244" s="35"/>
      <c r="E244" s="39"/>
      <c r="F244" s="38" t="str">
        <f aca="false">IF(D244="","",IFERROR(INDEX(Listas!$B$5:$B$10,MATCH(D244,Listas!$A$5:$A$10,0)),""))</f>
        <v/>
      </c>
      <c r="G244" s="34" t="str">
        <f aca="false">IF(OR(E244="",F244=""),"",E244*F244)</f>
        <v/>
      </c>
      <c r="H244" s="35"/>
      <c r="I244" s="36"/>
      <c r="J244" s="36"/>
      <c r="K244" s="36"/>
      <c r="L244" s="33" t="str">
        <f aca="true">IF(I244="","",IF(K244&lt;&gt;"",K244,TODAY())-I244)</f>
        <v/>
      </c>
      <c r="M244" s="35"/>
      <c r="N244" s="35"/>
    </row>
    <row r="245" customFormat="false" ht="15" hidden="false" customHeight="false" outlineLevel="0" collapsed="false">
      <c r="A245" s="29" t="str">
        <f aca="false">IF(B245="","","OP-"&amp;TEXT(ROW()-4,"000"))</f>
        <v/>
      </c>
      <c r="B245" s="35"/>
      <c r="C245" s="35"/>
      <c r="D245" s="35"/>
      <c r="E245" s="39"/>
      <c r="F245" s="38" t="str">
        <f aca="false">IF(D245="","",IFERROR(INDEX(Listas!$B$5:$B$10,MATCH(D245,Listas!$A$5:$A$10,0)),""))</f>
        <v/>
      </c>
      <c r="G245" s="34" t="str">
        <f aca="false">IF(OR(E245="",F245=""),"",E245*F245)</f>
        <v/>
      </c>
      <c r="H245" s="35"/>
      <c r="I245" s="36"/>
      <c r="J245" s="36"/>
      <c r="K245" s="36"/>
      <c r="L245" s="33" t="str">
        <f aca="true">IF(I245="","",IF(K245&lt;&gt;"",K245,TODAY())-I245)</f>
        <v/>
      </c>
      <c r="M245" s="35"/>
      <c r="N245" s="35"/>
    </row>
    <row r="246" customFormat="false" ht="15" hidden="false" customHeight="false" outlineLevel="0" collapsed="false">
      <c r="A246" s="29" t="str">
        <f aca="false">IF(B246="","","OP-"&amp;TEXT(ROW()-4,"000"))</f>
        <v/>
      </c>
      <c r="B246" s="35"/>
      <c r="C246" s="35"/>
      <c r="D246" s="35"/>
      <c r="E246" s="39"/>
      <c r="F246" s="38" t="str">
        <f aca="false">IF(D246="","",IFERROR(INDEX(Listas!$B$5:$B$10,MATCH(D246,Listas!$A$5:$A$10,0)),""))</f>
        <v/>
      </c>
      <c r="G246" s="34" t="str">
        <f aca="false">IF(OR(E246="",F246=""),"",E246*F246)</f>
        <v/>
      </c>
      <c r="H246" s="35"/>
      <c r="I246" s="36"/>
      <c r="J246" s="36"/>
      <c r="K246" s="36"/>
      <c r="L246" s="33" t="str">
        <f aca="true">IF(I246="","",IF(K246&lt;&gt;"",K246,TODAY())-I246)</f>
        <v/>
      </c>
      <c r="M246" s="35"/>
      <c r="N246" s="35"/>
    </row>
    <row r="247" customFormat="false" ht="15" hidden="false" customHeight="false" outlineLevel="0" collapsed="false">
      <c r="A247" s="29" t="str">
        <f aca="false">IF(B247="","","OP-"&amp;TEXT(ROW()-4,"000"))</f>
        <v/>
      </c>
      <c r="B247" s="35"/>
      <c r="C247" s="35"/>
      <c r="D247" s="35"/>
      <c r="E247" s="39"/>
      <c r="F247" s="38" t="str">
        <f aca="false">IF(D247="","",IFERROR(INDEX(Listas!$B$5:$B$10,MATCH(D247,Listas!$A$5:$A$10,0)),""))</f>
        <v/>
      </c>
      <c r="G247" s="34" t="str">
        <f aca="false">IF(OR(E247="",F247=""),"",E247*F247)</f>
        <v/>
      </c>
      <c r="H247" s="35"/>
      <c r="I247" s="36"/>
      <c r="J247" s="36"/>
      <c r="K247" s="36"/>
      <c r="L247" s="33" t="str">
        <f aca="true">IF(I247="","",IF(K247&lt;&gt;"",K247,TODAY())-I247)</f>
        <v/>
      </c>
      <c r="M247" s="35"/>
      <c r="N247" s="35"/>
    </row>
    <row r="248" customFormat="false" ht="15" hidden="false" customHeight="false" outlineLevel="0" collapsed="false">
      <c r="A248" s="29" t="str">
        <f aca="false">IF(B248="","","OP-"&amp;TEXT(ROW()-4,"000"))</f>
        <v/>
      </c>
      <c r="B248" s="35"/>
      <c r="C248" s="35"/>
      <c r="D248" s="35"/>
      <c r="E248" s="39"/>
      <c r="F248" s="38" t="str">
        <f aca="false">IF(D248="","",IFERROR(INDEX(Listas!$B$5:$B$10,MATCH(D248,Listas!$A$5:$A$10,0)),""))</f>
        <v/>
      </c>
      <c r="G248" s="34" t="str">
        <f aca="false">IF(OR(E248="",F248=""),"",E248*F248)</f>
        <v/>
      </c>
      <c r="H248" s="35"/>
      <c r="I248" s="36"/>
      <c r="J248" s="36"/>
      <c r="K248" s="36"/>
      <c r="L248" s="33" t="str">
        <f aca="true">IF(I248="","",IF(K248&lt;&gt;"",K248,TODAY())-I248)</f>
        <v/>
      </c>
      <c r="M248" s="35"/>
      <c r="N248" s="35"/>
    </row>
    <row r="249" customFormat="false" ht="15" hidden="false" customHeight="false" outlineLevel="0" collapsed="false">
      <c r="A249" s="29" t="str">
        <f aca="false">IF(B249="","","OP-"&amp;TEXT(ROW()-4,"000"))</f>
        <v/>
      </c>
      <c r="B249" s="35"/>
      <c r="C249" s="35"/>
      <c r="D249" s="35"/>
      <c r="E249" s="39"/>
      <c r="F249" s="38" t="str">
        <f aca="false">IF(D249="","",IFERROR(INDEX(Listas!$B$5:$B$10,MATCH(D249,Listas!$A$5:$A$10,0)),""))</f>
        <v/>
      </c>
      <c r="G249" s="34" t="str">
        <f aca="false">IF(OR(E249="",F249=""),"",E249*F249)</f>
        <v/>
      </c>
      <c r="H249" s="35"/>
      <c r="I249" s="36"/>
      <c r="J249" s="36"/>
      <c r="K249" s="36"/>
      <c r="L249" s="33" t="str">
        <f aca="true">IF(I249="","",IF(K249&lt;&gt;"",K249,TODAY())-I249)</f>
        <v/>
      </c>
      <c r="M249" s="35"/>
      <c r="N249" s="35"/>
    </row>
    <row r="250" customFormat="false" ht="15" hidden="false" customHeight="false" outlineLevel="0" collapsed="false">
      <c r="A250" s="29" t="str">
        <f aca="false">IF(B250="","","OP-"&amp;TEXT(ROW()-4,"000"))</f>
        <v/>
      </c>
      <c r="B250" s="35"/>
      <c r="C250" s="35"/>
      <c r="D250" s="35"/>
      <c r="E250" s="39"/>
      <c r="F250" s="38" t="str">
        <f aca="false">IF(D250="","",IFERROR(INDEX(Listas!$B$5:$B$10,MATCH(D250,Listas!$A$5:$A$10,0)),""))</f>
        <v/>
      </c>
      <c r="G250" s="34" t="str">
        <f aca="false">IF(OR(E250="",F250=""),"",E250*F250)</f>
        <v/>
      </c>
      <c r="H250" s="35"/>
      <c r="I250" s="36"/>
      <c r="J250" s="36"/>
      <c r="K250" s="36"/>
      <c r="L250" s="33" t="str">
        <f aca="true">IF(I250="","",IF(K250&lt;&gt;"",K250,TODAY())-I250)</f>
        <v/>
      </c>
      <c r="M250" s="35"/>
      <c r="N250" s="35"/>
    </row>
    <row r="251" customFormat="false" ht="15" hidden="false" customHeight="false" outlineLevel="0" collapsed="false">
      <c r="A251" s="29" t="str">
        <f aca="false">IF(B251="","","OP-"&amp;TEXT(ROW()-4,"000"))</f>
        <v/>
      </c>
      <c r="B251" s="35"/>
      <c r="C251" s="35"/>
      <c r="D251" s="35"/>
      <c r="E251" s="39"/>
      <c r="F251" s="38" t="str">
        <f aca="false">IF(D251="","",IFERROR(INDEX(Listas!$B$5:$B$10,MATCH(D251,Listas!$A$5:$A$10,0)),""))</f>
        <v/>
      </c>
      <c r="G251" s="34" t="str">
        <f aca="false">IF(OR(E251="",F251=""),"",E251*F251)</f>
        <v/>
      </c>
      <c r="H251" s="35"/>
      <c r="I251" s="36"/>
      <c r="J251" s="36"/>
      <c r="K251" s="36"/>
      <c r="L251" s="33" t="str">
        <f aca="true">IF(I251="","",IF(K251&lt;&gt;"",K251,TODAY())-I251)</f>
        <v/>
      </c>
      <c r="M251" s="35"/>
      <c r="N251" s="35"/>
    </row>
    <row r="252" customFormat="false" ht="15" hidden="false" customHeight="false" outlineLevel="0" collapsed="false">
      <c r="A252" s="29" t="str">
        <f aca="false">IF(B252="","","OP-"&amp;TEXT(ROW()-4,"000"))</f>
        <v/>
      </c>
      <c r="B252" s="35"/>
      <c r="C252" s="35"/>
      <c r="D252" s="35"/>
      <c r="E252" s="39"/>
      <c r="F252" s="38" t="str">
        <f aca="false">IF(D252="","",IFERROR(INDEX(Listas!$B$5:$B$10,MATCH(D252,Listas!$A$5:$A$10,0)),""))</f>
        <v/>
      </c>
      <c r="G252" s="34" t="str">
        <f aca="false">IF(OR(E252="",F252=""),"",E252*F252)</f>
        <v/>
      </c>
      <c r="H252" s="35"/>
      <c r="I252" s="36"/>
      <c r="J252" s="36"/>
      <c r="K252" s="36"/>
      <c r="L252" s="33" t="str">
        <f aca="true">IF(I252="","",IF(K252&lt;&gt;"",K252,TODAY())-I252)</f>
        <v/>
      </c>
      <c r="M252" s="35"/>
      <c r="N252" s="35"/>
    </row>
    <row r="253" customFormat="false" ht="15" hidden="false" customHeight="false" outlineLevel="0" collapsed="false">
      <c r="A253" s="29" t="str">
        <f aca="false">IF(B253="","","OP-"&amp;TEXT(ROW()-4,"000"))</f>
        <v/>
      </c>
      <c r="B253" s="35"/>
      <c r="C253" s="35"/>
      <c r="D253" s="35"/>
      <c r="E253" s="39"/>
      <c r="F253" s="38" t="str">
        <f aca="false">IF(D253="","",IFERROR(INDEX(Listas!$B$5:$B$10,MATCH(D253,Listas!$A$5:$A$10,0)),""))</f>
        <v/>
      </c>
      <c r="G253" s="34" t="str">
        <f aca="false">IF(OR(E253="",F253=""),"",E253*F253)</f>
        <v/>
      </c>
      <c r="H253" s="35"/>
      <c r="I253" s="36"/>
      <c r="J253" s="36"/>
      <c r="K253" s="36"/>
      <c r="L253" s="33" t="str">
        <f aca="true">IF(I253="","",IF(K253&lt;&gt;"",K253,TODAY())-I253)</f>
        <v/>
      </c>
      <c r="M253" s="35"/>
      <c r="N253" s="35"/>
    </row>
    <row r="254" customFormat="false" ht="15" hidden="false" customHeight="false" outlineLevel="0" collapsed="false">
      <c r="A254" s="29" t="str">
        <f aca="false">IF(B254="","","OP-"&amp;TEXT(ROW()-4,"000"))</f>
        <v/>
      </c>
      <c r="B254" s="35"/>
      <c r="C254" s="35"/>
      <c r="D254" s="35"/>
      <c r="E254" s="39"/>
      <c r="F254" s="38" t="str">
        <f aca="false">IF(D254="","",IFERROR(INDEX(Listas!$B$5:$B$10,MATCH(D254,Listas!$A$5:$A$10,0)),""))</f>
        <v/>
      </c>
      <c r="G254" s="34" t="str">
        <f aca="false">IF(OR(E254="",F254=""),"",E254*F254)</f>
        <v/>
      </c>
      <c r="H254" s="35"/>
      <c r="I254" s="36"/>
      <c r="J254" s="36"/>
      <c r="K254" s="36"/>
      <c r="L254" s="33" t="str">
        <f aca="true">IF(I254="","",IF(K254&lt;&gt;"",K254,TODAY())-I254)</f>
        <v/>
      </c>
      <c r="M254" s="35"/>
      <c r="N254" s="35"/>
    </row>
    <row r="255" customFormat="false" ht="15" hidden="false" customHeight="false" outlineLevel="0" collapsed="false">
      <c r="A255" s="29" t="str">
        <f aca="false">IF(B255="","","OP-"&amp;TEXT(ROW()-4,"000"))</f>
        <v/>
      </c>
      <c r="B255" s="35"/>
      <c r="C255" s="35"/>
      <c r="D255" s="35"/>
      <c r="E255" s="39"/>
      <c r="F255" s="38" t="str">
        <f aca="false">IF(D255="","",IFERROR(INDEX(Listas!$B$5:$B$10,MATCH(D255,Listas!$A$5:$A$10,0)),""))</f>
        <v/>
      </c>
      <c r="G255" s="34" t="str">
        <f aca="false">IF(OR(E255="",F255=""),"",E255*F255)</f>
        <v/>
      </c>
      <c r="H255" s="35"/>
      <c r="I255" s="36"/>
      <c r="J255" s="36"/>
      <c r="K255" s="36"/>
      <c r="L255" s="33" t="str">
        <f aca="true">IF(I255="","",IF(K255&lt;&gt;"",K255,TODAY())-I255)</f>
        <v/>
      </c>
      <c r="M255" s="35"/>
      <c r="N255" s="35"/>
    </row>
    <row r="256" customFormat="false" ht="15" hidden="false" customHeight="false" outlineLevel="0" collapsed="false">
      <c r="A256" s="29" t="str">
        <f aca="false">IF(B256="","","OP-"&amp;TEXT(ROW()-4,"000"))</f>
        <v/>
      </c>
      <c r="B256" s="35"/>
      <c r="C256" s="35"/>
      <c r="D256" s="35"/>
      <c r="E256" s="39"/>
      <c r="F256" s="38" t="str">
        <f aca="false">IF(D256="","",IFERROR(INDEX(Listas!$B$5:$B$10,MATCH(D256,Listas!$A$5:$A$10,0)),""))</f>
        <v/>
      </c>
      <c r="G256" s="34" t="str">
        <f aca="false">IF(OR(E256="",F256=""),"",E256*F256)</f>
        <v/>
      </c>
      <c r="H256" s="35"/>
      <c r="I256" s="36"/>
      <c r="J256" s="36"/>
      <c r="K256" s="36"/>
      <c r="L256" s="33" t="str">
        <f aca="true">IF(I256="","",IF(K256&lt;&gt;"",K256,TODAY())-I256)</f>
        <v/>
      </c>
      <c r="M256" s="35"/>
      <c r="N256" s="35"/>
    </row>
    <row r="257" customFormat="false" ht="15" hidden="false" customHeight="false" outlineLevel="0" collapsed="false">
      <c r="A257" s="29" t="str">
        <f aca="false">IF(B257="","","OP-"&amp;TEXT(ROW()-4,"000"))</f>
        <v/>
      </c>
      <c r="B257" s="35"/>
      <c r="C257" s="35"/>
      <c r="D257" s="35"/>
      <c r="E257" s="39"/>
      <c r="F257" s="38" t="str">
        <f aca="false">IF(D257="","",IFERROR(INDEX(Listas!$B$5:$B$10,MATCH(D257,Listas!$A$5:$A$10,0)),""))</f>
        <v/>
      </c>
      <c r="G257" s="34" t="str">
        <f aca="false">IF(OR(E257="",F257=""),"",E257*F257)</f>
        <v/>
      </c>
      <c r="H257" s="35"/>
      <c r="I257" s="36"/>
      <c r="J257" s="36"/>
      <c r="K257" s="36"/>
      <c r="L257" s="33" t="str">
        <f aca="true">IF(I257="","",IF(K257&lt;&gt;"",K257,TODAY())-I257)</f>
        <v/>
      </c>
      <c r="M257" s="35"/>
      <c r="N257" s="35"/>
    </row>
    <row r="258" customFormat="false" ht="15" hidden="false" customHeight="false" outlineLevel="0" collapsed="false">
      <c r="A258" s="29" t="str">
        <f aca="false">IF(B258="","","OP-"&amp;TEXT(ROW()-4,"000"))</f>
        <v/>
      </c>
      <c r="B258" s="35"/>
      <c r="C258" s="35"/>
      <c r="D258" s="35"/>
      <c r="E258" s="39"/>
      <c r="F258" s="38" t="str">
        <f aca="false">IF(D258="","",IFERROR(INDEX(Listas!$B$5:$B$10,MATCH(D258,Listas!$A$5:$A$10,0)),""))</f>
        <v/>
      </c>
      <c r="G258" s="34" t="str">
        <f aca="false">IF(OR(E258="",F258=""),"",E258*F258)</f>
        <v/>
      </c>
      <c r="H258" s="35"/>
      <c r="I258" s="36"/>
      <c r="J258" s="36"/>
      <c r="K258" s="36"/>
      <c r="L258" s="33" t="str">
        <f aca="true">IF(I258="","",IF(K258&lt;&gt;"",K258,TODAY())-I258)</f>
        <v/>
      </c>
      <c r="M258" s="35"/>
      <c r="N258" s="35"/>
    </row>
    <row r="259" customFormat="false" ht="15" hidden="false" customHeight="false" outlineLevel="0" collapsed="false">
      <c r="A259" s="29" t="str">
        <f aca="false">IF(B259="","","OP-"&amp;TEXT(ROW()-4,"000"))</f>
        <v/>
      </c>
      <c r="B259" s="35"/>
      <c r="C259" s="35"/>
      <c r="D259" s="35"/>
      <c r="E259" s="39"/>
      <c r="F259" s="38" t="str">
        <f aca="false">IF(D259="","",IFERROR(INDEX(Listas!$B$5:$B$10,MATCH(D259,Listas!$A$5:$A$10,0)),""))</f>
        <v/>
      </c>
      <c r="G259" s="34" t="str">
        <f aca="false">IF(OR(E259="",F259=""),"",E259*F259)</f>
        <v/>
      </c>
      <c r="H259" s="35"/>
      <c r="I259" s="36"/>
      <c r="J259" s="36"/>
      <c r="K259" s="36"/>
      <c r="L259" s="33" t="str">
        <f aca="true">IF(I259="","",IF(K259&lt;&gt;"",K259,TODAY())-I259)</f>
        <v/>
      </c>
      <c r="M259" s="35"/>
      <c r="N259" s="35"/>
    </row>
    <row r="260" customFormat="false" ht="15" hidden="false" customHeight="false" outlineLevel="0" collapsed="false">
      <c r="A260" s="29" t="str">
        <f aca="false">IF(B260="","","OP-"&amp;TEXT(ROW()-4,"000"))</f>
        <v/>
      </c>
      <c r="B260" s="35"/>
      <c r="C260" s="35"/>
      <c r="D260" s="35"/>
      <c r="E260" s="39"/>
      <c r="F260" s="38" t="str">
        <f aca="false">IF(D260="","",IFERROR(INDEX(Listas!$B$5:$B$10,MATCH(D260,Listas!$A$5:$A$10,0)),""))</f>
        <v/>
      </c>
      <c r="G260" s="34" t="str">
        <f aca="false">IF(OR(E260="",F260=""),"",E260*F260)</f>
        <v/>
      </c>
      <c r="H260" s="35"/>
      <c r="I260" s="36"/>
      <c r="J260" s="36"/>
      <c r="K260" s="36"/>
      <c r="L260" s="33" t="str">
        <f aca="true">IF(I260="","",IF(K260&lt;&gt;"",K260,TODAY())-I260)</f>
        <v/>
      </c>
      <c r="M260" s="35"/>
      <c r="N260" s="35"/>
    </row>
    <row r="261" customFormat="false" ht="15" hidden="false" customHeight="false" outlineLevel="0" collapsed="false">
      <c r="A261" s="29" t="str">
        <f aca="false">IF(B261="","","OP-"&amp;TEXT(ROW()-4,"000"))</f>
        <v/>
      </c>
      <c r="B261" s="35"/>
      <c r="C261" s="35"/>
      <c r="D261" s="35"/>
      <c r="E261" s="39"/>
      <c r="F261" s="38" t="str">
        <f aca="false">IF(D261="","",IFERROR(INDEX(Listas!$B$5:$B$10,MATCH(D261,Listas!$A$5:$A$10,0)),""))</f>
        <v/>
      </c>
      <c r="G261" s="34" t="str">
        <f aca="false">IF(OR(E261="",F261=""),"",E261*F261)</f>
        <v/>
      </c>
      <c r="H261" s="35"/>
      <c r="I261" s="36"/>
      <c r="J261" s="36"/>
      <c r="K261" s="36"/>
      <c r="L261" s="33" t="str">
        <f aca="true">IF(I261="","",IF(K261&lt;&gt;"",K261,TODAY())-I261)</f>
        <v/>
      </c>
      <c r="M261" s="35"/>
      <c r="N261" s="35"/>
    </row>
    <row r="262" customFormat="false" ht="15" hidden="false" customHeight="false" outlineLevel="0" collapsed="false">
      <c r="A262" s="29" t="str">
        <f aca="false">IF(B262="","","OP-"&amp;TEXT(ROW()-4,"000"))</f>
        <v/>
      </c>
      <c r="B262" s="35"/>
      <c r="C262" s="35"/>
      <c r="D262" s="35"/>
      <c r="E262" s="39"/>
      <c r="F262" s="38" t="str">
        <f aca="false">IF(D262="","",IFERROR(INDEX(Listas!$B$5:$B$10,MATCH(D262,Listas!$A$5:$A$10,0)),""))</f>
        <v/>
      </c>
      <c r="G262" s="34" t="str">
        <f aca="false">IF(OR(E262="",F262=""),"",E262*F262)</f>
        <v/>
      </c>
      <c r="H262" s="35"/>
      <c r="I262" s="36"/>
      <c r="J262" s="36"/>
      <c r="K262" s="36"/>
      <c r="L262" s="33" t="str">
        <f aca="true">IF(I262="","",IF(K262&lt;&gt;"",K262,TODAY())-I262)</f>
        <v/>
      </c>
      <c r="M262" s="35"/>
      <c r="N262" s="35"/>
    </row>
    <row r="263" customFormat="false" ht="15" hidden="false" customHeight="false" outlineLevel="0" collapsed="false">
      <c r="A263" s="29" t="str">
        <f aca="false">IF(B263="","","OP-"&amp;TEXT(ROW()-4,"000"))</f>
        <v/>
      </c>
      <c r="B263" s="35"/>
      <c r="C263" s="35"/>
      <c r="D263" s="35"/>
      <c r="E263" s="39"/>
      <c r="F263" s="38" t="str">
        <f aca="false">IF(D263="","",IFERROR(INDEX(Listas!$B$5:$B$10,MATCH(D263,Listas!$A$5:$A$10,0)),""))</f>
        <v/>
      </c>
      <c r="G263" s="34" t="str">
        <f aca="false">IF(OR(E263="",F263=""),"",E263*F263)</f>
        <v/>
      </c>
      <c r="H263" s="35"/>
      <c r="I263" s="36"/>
      <c r="J263" s="36"/>
      <c r="K263" s="36"/>
      <c r="L263" s="33" t="str">
        <f aca="true">IF(I263="","",IF(K263&lt;&gt;"",K263,TODAY())-I263)</f>
        <v/>
      </c>
      <c r="M263" s="35"/>
      <c r="N263" s="35"/>
    </row>
    <row r="264" customFormat="false" ht="15" hidden="false" customHeight="false" outlineLevel="0" collapsed="false">
      <c r="A264" s="29" t="str">
        <f aca="false">IF(B264="","","OP-"&amp;TEXT(ROW()-4,"000"))</f>
        <v/>
      </c>
      <c r="B264" s="35"/>
      <c r="C264" s="35"/>
      <c r="D264" s="35"/>
      <c r="E264" s="39"/>
      <c r="F264" s="38" t="str">
        <f aca="false">IF(D264="","",IFERROR(INDEX(Listas!$B$5:$B$10,MATCH(D264,Listas!$A$5:$A$10,0)),""))</f>
        <v/>
      </c>
      <c r="G264" s="34" t="str">
        <f aca="false">IF(OR(E264="",F264=""),"",E264*F264)</f>
        <v/>
      </c>
      <c r="H264" s="35"/>
      <c r="I264" s="36"/>
      <c r="J264" s="36"/>
      <c r="K264" s="36"/>
      <c r="L264" s="33" t="str">
        <f aca="true">IF(I264="","",IF(K264&lt;&gt;"",K264,TODAY())-I264)</f>
        <v/>
      </c>
      <c r="M264" s="35"/>
      <c r="N264" s="35"/>
    </row>
    <row r="265" customFormat="false" ht="15" hidden="false" customHeight="false" outlineLevel="0" collapsed="false">
      <c r="A265" s="29" t="str">
        <f aca="false">IF(B265="","","OP-"&amp;TEXT(ROW()-4,"000"))</f>
        <v/>
      </c>
      <c r="B265" s="35"/>
      <c r="C265" s="35"/>
      <c r="D265" s="35"/>
      <c r="E265" s="39"/>
      <c r="F265" s="38" t="str">
        <f aca="false">IF(D265="","",IFERROR(INDEX(Listas!$B$5:$B$10,MATCH(D265,Listas!$A$5:$A$10,0)),""))</f>
        <v/>
      </c>
      <c r="G265" s="34" t="str">
        <f aca="false">IF(OR(E265="",F265=""),"",E265*F265)</f>
        <v/>
      </c>
      <c r="H265" s="35"/>
      <c r="I265" s="36"/>
      <c r="J265" s="36"/>
      <c r="K265" s="36"/>
      <c r="L265" s="33" t="str">
        <f aca="true">IF(I265="","",IF(K265&lt;&gt;"",K265,TODAY())-I265)</f>
        <v/>
      </c>
      <c r="M265" s="35"/>
      <c r="N265" s="35"/>
    </row>
    <row r="266" customFormat="false" ht="15" hidden="false" customHeight="false" outlineLevel="0" collapsed="false">
      <c r="A266" s="29" t="str">
        <f aca="false">IF(B266="","","OP-"&amp;TEXT(ROW()-4,"000"))</f>
        <v/>
      </c>
      <c r="B266" s="35"/>
      <c r="C266" s="35"/>
      <c r="D266" s="35"/>
      <c r="E266" s="39"/>
      <c r="F266" s="38" t="str">
        <f aca="false">IF(D266="","",IFERROR(INDEX(Listas!$B$5:$B$10,MATCH(D266,Listas!$A$5:$A$10,0)),""))</f>
        <v/>
      </c>
      <c r="G266" s="34" t="str">
        <f aca="false">IF(OR(E266="",F266=""),"",E266*F266)</f>
        <v/>
      </c>
      <c r="H266" s="35"/>
      <c r="I266" s="36"/>
      <c r="J266" s="36"/>
      <c r="K266" s="36"/>
      <c r="L266" s="33" t="str">
        <f aca="true">IF(I266="","",IF(K266&lt;&gt;"",K266,TODAY())-I266)</f>
        <v/>
      </c>
      <c r="M266" s="35"/>
      <c r="N266" s="35"/>
    </row>
    <row r="267" customFormat="false" ht="15" hidden="false" customHeight="false" outlineLevel="0" collapsed="false">
      <c r="A267" s="29" t="str">
        <f aca="false">IF(B267="","","OP-"&amp;TEXT(ROW()-4,"000"))</f>
        <v/>
      </c>
      <c r="B267" s="35"/>
      <c r="C267" s="35"/>
      <c r="D267" s="35"/>
      <c r="E267" s="39"/>
      <c r="F267" s="38" t="str">
        <f aca="false">IF(D267="","",IFERROR(INDEX(Listas!$B$5:$B$10,MATCH(D267,Listas!$A$5:$A$10,0)),""))</f>
        <v/>
      </c>
      <c r="G267" s="34" t="str">
        <f aca="false">IF(OR(E267="",F267=""),"",E267*F267)</f>
        <v/>
      </c>
      <c r="H267" s="35"/>
      <c r="I267" s="36"/>
      <c r="J267" s="36"/>
      <c r="K267" s="36"/>
      <c r="L267" s="33" t="str">
        <f aca="true">IF(I267="","",IF(K267&lt;&gt;"",K267,TODAY())-I267)</f>
        <v/>
      </c>
      <c r="M267" s="35"/>
      <c r="N267" s="35"/>
    </row>
    <row r="268" customFormat="false" ht="15" hidden="false" customHeight="false" outlineLevel="0" collapsed="false">
      <c r="A268" s="29" t="str">
        <f aca="false">IF(B268="","","OP-"&amp;TEXT(ROW()-4,"000"))</f>
        <v/>
      </c>
      <c r="B268" s="35"/>
      <c r="C268" s="35"/>
      <c r="D268" s="35"/>
      <c r="E268" s="39"/>
      <c r="F268" s="38" t="str">
        <f aca="false">IF(D268="","",IFERROR(INDEX(Listas!$B$5:$B$10,MATCH(D268,Listas!$A$5:$A$10,0)),""))</f>
        <v/>
      </c>
      <c r="G268" s="34" t="str">
        <f aca="false">IF(OR(E268="",F268=""),"",E268*F268)</f>
        <v/>
      </c>
      <c r="H268" s="35"/>
      <c r="I268" s="36"/>
      <c r="J268" s="36"/>
      <c r="K268" s="36"/>
      <c r="L268" s="33" t="str">
        <f aca="true">IF(I268="","",IF(K268&lt;&gt;"",K268,TODAY())-I268)</f>
        <v/>
      </c>
      <c r="M268" s="35"/>
      <c r="N268" s="35"/>
    </row>
    <row r="269" customFormat="false" ht="15" hidden="false" customHeight="false" outlineLevel="0" collapsed="false">
      <c r="A269" s="29" t="str">
        <f aca="false">IF(B269="","","OP-"&amp;TEXT(ROW()-4,"000"))</f>
        <v/>
      </c>
      <c r="B269" s="35"/>
      <c r="C269" s="35"/>
      <c r="D269" s="35"/>
      <c r="E269" s="39"/>
      <c r="F269" s="38" t="str">
        <f aca="false">IF(D269="","",IFERROR(INDEX(Listas!$B$5:$B$10,MATCH(D269,Listas!$A$5:$A$10,0)),""))</f>
        <v/>
      </c>
      <c r="G269" s="34" t="str">
        <f aca="false">IF(OR(E269="",F269=""),"",E269*F269)</f>
        <v/>
      </c>
      <c r="H269" s="35"/>
      <c r="I269" s="36"/>
      <c r="J269" s="36"/>
      <c r="K269" s="36"/>
      <c r="L269" s="33" t="str">
        <f aca="true">IF(I269="","",IF(K269&lt;&gt;"",K269,TODAY())-I269)</f>
        <v/>
      </c>
      <c r="M269" s="35"/>
      <c r="N269" s="35"/>
    </row>
    <row r="270" customFormat="false" ht="15" hidden="false" customHeight="false" outlineLevel="0" collapsed="false">
      <c r="A270" s="29" t="str">
        <f aca="false">IF(B270="","","OP-"&amp;TEXT(ROW()-4,"000"))</f>
        <v/>
      </c>
      <c r="B270" s="35"/>
      <c r="C270" s="35"/>
      <c r="D270" s="35"/>
      <c r="E270" s="39"/>
      <c r="F270" s="38" t="str">
        <f aca="false">IF(D270="","",IFERROR(INDEX(Listas!$B$5:$B$10,MATCH(D270,Listas!$A$5:$A$10,0)),""))</f>
        <v/>
      </c>
      <c r="G270" s="34" t="str">
        <f aca="false">IF(OR(E270="",F270=""),"",E270*F270)</f>
        <v/>
      </c>
      <c r="H270" s="35"/>
      <c r="I270" s="36"/>
      <c r="J270" s="36"/>
      <c r="K270" s="36"/>
      <c r="L270" s="33" t="str">
        <f aca="true">IF(I270="","",IF(K270&lt;&gt;"",K270,TODAY())-I270)</f>
        <v/>
      </c>
      <c r="M270" s="35"/>
      <c r="N270" s="35"/>
    </row>
    <row r="271" customFormat="false" ht="15" hidden="false" customHeight="false" outlineLevel="0" collapsed="false">
      <c r="A271" s="29" t="str">
        <f aca="false">IF(B271="","","OP-"&amp;TEXT(ROW()-4,"000"))</f>
        <v/>
      </c>
      <c r="B271" s="35"/>
      <c r="C271" s="35"/>
      <c r="D271" s="35"/>
      <c r="E271" s="39"/>
      <c r="F271" s="38" t="str">
        <f aca="false">IF(D271="","",IFERROR(INDEX(Listas!$B$5:$B$10,MATCH(D271,Listas!$A$5:$A$10,0)),""))</f>
        <v/>
      </c>
      <c r="G271" s="34" t="str">
        <f aca="false">IF(OR(E271="",F271=""),"",E271*F271)</f>
        <v/>
      </c>
      <c r="H271" s="35"/>
      <c r="I271" s="36"/>
      <c r="J271" s="36"/>
      <c r="K271" s="36"/>
      <c r="L271" s="33" t="str">
        <f aca="true">IF(I271="","",IF(K271&lt;&gt;"",K271,TODAY())-I271)</f>
        <v/>
      </c>
      <c r="M271" s="35"/>
      <c r="N271" s="35"/>
    </row>
    <row r="272" customFormat="false" ht="15" hidden="false" customHeight="false" outlineLevel="0" collapsed="false">
      <c r="A272" s="29" t="str">
        <f aca="false">IF(B272="","","OP-"&amp;TEXT(ROW()-4,"000"))</f>
        <v/>
      </c>
      <c r="B272" s="35"/>
      <c r="C272" s="35"/>
      <c r="D272" s="35"/>
      <c r="E272" s="39"/>
      <c r="F272" s="38" t="str">
        <f aca="false">IF(D272="","",IFERROR(INDEX(Listas!$B$5:$B$10,MATCH(D272,Listas!$A$5:$A$10,0)),""))</f>
        <v/>
      </c>
      <c r="G272" s="34" t="str">
        <f aca="false">IF(OR(E272="",F272=""),"",E272*F272)</f>
        <v/>
      </c>
      <c r="H272" s="35"/>
      <c r="I272" s="36"/>
      <c r="J272" s="36"/>
      <c r="K272" s="36"/>
      <c r="L272" s="33" t="str">
        <f aca="true">IF(I272="","",IF(K272&lt;&gt;"",K272,TODAY())-I272)</f>
        <v/>
      </c>
      <c r="M272" s="35"/>
      <c r="N272" s="35"/>
    </row>
    <row r="273" customFormat="false" ht="15" hidden="false" customHeight="false" outlineLevel="0" collapsed="false">
      <c r="A273" s="29" t="str">
        <f aca="false">IF(B273="","","OP-"&amp;TEXT(ROW()-4,"000"))</f>
        <v/>
      </c>
      <c r="B273" s="35"/>
      <c r="C273" s="35"/>
      <c r="D273" s="35"/>
      <c r="E273" s="39"/>
      <c r="F273" s="38" t="str">
        <f aca="false">IF(D273="","",IFERROR(INDEX(Listas!$B$5:$B$10,MATCH(D273,Listas!$A$5:$A$10,0)),""))</f>
        <v/>
      </c>
      <c r="G273" s="34" t="str">
        <f aca="false">IF(OR(E273="",F273=""),"",E273*F273)</f>
        <v/>
      </c>
      <c r="H273" s="35"/>
      <c r="I273" s="36"/>
      <c r="J273" s="36"/>
      <c r="K273" s="36"/>
      <c r="L273" s="33" t="str">
        <f aca="true">IF(I273="","",IF(K273&lt;&gt;"",K273,TODAY())-I273)</f>
        <v/>
      </c>
      <c r="M273" s="35"/>
      <c r="N273" s="35"/>
    </row>
    <row r="274" customFormat="false" ht="15" hidden="false" customHeight="false" outlineLevel="0" collapsed="false">
      <c r="A274" s="29" t="str">
        <f aca="false">IF(B274="","","OP-"&amp;TEXT(ROW()-4,"000"))</f>
        <v/>
      </c>
      <c r="B274" s="35"/>
      <c r="C274" s="35"/>
      <c r="D274" s="35"/>
      <c r="E274" s="39"/>
      <c r="F274" s="38" t="str">
        <f aca="false">IF(D274="","",IFERROR(INDEX(Listas!$B$5:$B$10,MATCH(D274,Listas!$A$5:$A$10,0)),""))</f>
        <v/>
      </c>
      <c r="G274" s="34" t="str">
        <f aca="false">IF(OR(E274="",F274=""),"",E274*F274)</f>
        <v/>
      </c>
      <c r="H274" s="35"/>
      <c r="I274" s="36"/>
      <c r="J274" s="36"/>
      <c r="K274" s="36"/>
      <c r="L274" s="33" t="str">
        <f aca="true">IF(I274="","",IF(K274&lt;&gt;"",K274,TODAY())-I274)</f>
        <v/>
      </c>
      <c r="M274" s="35"/>
      <c r="N274" s="35"/>
    </row>
    <row r="275" customFormat="false" ht="15" hidden="false" customHeight="false" outlineLevel="0" collapsed="false">
      <c r="A275" s="29" t="str">
        <f aca="false">IF(B275="","","OP-"&amp;TEXT(ROW()-4,"000"))</f>
        <v/>
      </c>
      <c r="B275" s="35"/>
      <c r="C275" s="35"/>
      <c r="D275" s="35"/>
      <c r="E275" s="39"/>
      <c r="F275" s="38" t="str">
        <f aca="false">IF(D275="","",IFERROR(INDEX(Listas!$B$5:$B$10,MATCH(D275,Listas!$A$5:$A$10,0)),""))</f>
        <v/>
      </c>
      <c r="G275" s="34" t="str">
        <f aca="false">IF(OR(E275="",F275=""),"",E275*F275)</f>
        <v/>
      </c>
      <c r="H275" s="35"/>
      <c r="I275" s="36"/>
      <c r="J275" s="36"/>
      <c r="K275" s="36"/>
      <c r="L275" s="33" t="str">
        <f aca="true">IF(I275="","",IF(K275&lt;&gt;"",K275,TODAY())-I275)</f>
        <v/>
      </c>
      <c r="M275" s="35"/>
      <c r="N275" s="35"/>
    </row>
    <row r="276" customFormat="false" ht="15" hidden="false" customHeight="false" outlineLevel="0" collapsed="false">
      <c r="A276" s="29" t="str">
        <f aca="false">IF(B276="","","OP-"&amp;TEXT(ROW()-4,"000"))</f>
        <v/>
      </c>
      <c r="B276" s="35"/>
      <c r="C276" s="35"/>
      <c r="D276" s="35"/>
      <c r="E276" s="39"/>
      <c r="F276" s="38" t="str">
        <f aca="false">IF(D276="","",IFERROR(INDEX(Listas!$B$5:$B$10,MATCH(D276,Listas!$A$5:$A$10,0)),""))</f>
        <v/>
      </c>
      <c r="G276" s="34" t="str">
        <f aca="false">IF(OR(E276="",F276=""),"",E276*F276)</f>
        <v/>
      </c>
      <c r="H276" s="35"/>
      <c r="I276" s="36"/>
      <c r="J276" s="36"/>
      <c r="K276" s="36"/>
      <c r="L276" s="33" t="str">
        <f aca="true">IF(I276="","",IF(K276&lt;&gt;"",K276,TODAY())-I276)</f>
        <v/>
      </c>
      <c r="M276" s="35"/>
      <c r="N276" s="35"/>
    </row>
    <row r="277" customFormat="false" ht="15" hidden="false" customHeight="false" outlineLevel="0" collapsed="false">
      <c r="A277" s="29" t="str">
        <f aca="false">IF(B277="","","OP-"&amp;TEXT(ROW()-4,"000"))</f>
        <v/>
      </c>
      <c r="B277" s="35"/>
      <c r="C277" s="35"/>
      <c r="D277" s="35"/>
      <c r="E277" s="39"/>
      <c r="F277" s="38" t="str">
        <f aca="false">IF(D277="","",IFERROR(INDEX(Listas!$B$5:$B$10,MATCH(D277,Listas!$A$5:$A$10,0)),""))</f>
        <v/>
      </c>
      <c r="G277" s="34" t="str">
        <f aca="false">IF(OR(E277="",F277=""),"",E277*F277)</f>
        <v/>
      </c>
      <c r="H277" s="35"/>
      <c r="I277" s="36"/>
      <c r="J277" s="36"/>
      <c r="K277" s="36"/>
      <c r="L277" s="33" t="str">
        <f aca="true">IF(I277="","",IF(K277&lt;&gt;"",K277,TODAY())-I277)</f>
        <v/>
      </c>
      <c r="M277" s="35"/>
      <c r="N277" s="35"/>
    </row>
    <row r="278" customFormat="false" ht="15" hidden="false" customHeight="false" outlineLevel="0" collapsed="false">
      <c r="A278" s="29" t="str">
        <f aca="false">IF(B278="","","OP-"&amp;TEXT(ROW()-4,"000"))</f>
        <v/>
      </c>
      <c r="B278" s="35"/>
      <c r="C278" s="35"/>
      <c r="D278" s="35"/>
      <c r="E278" s="39"/>
      <c r="F278" s="38" t="str">
        <f aca="false">IF(D278="","",IFERROR(INDEX(Listas!$B$5:$B$10,MATCH(D278,Listas!$A$5:$A$10,0)),""))</f>
        <v/>
      </c>
      <c r="G278" s="34" t="str">
        <f aca="false">IF(OR(E278="",F278=""),"",E278*F278)</f>
        <v/>
      </c>
      <c r="H278" s="35"/>
      <c r="I278" s="36"/>
      <c r="J278" s="36"/>
      <c r="K278" s="36"/>
      <c r="L278" s="33" t="str">
        <f aca="true">IF(I278="","",IF(K278&lt;&gt;"",K278,TODAY())-I278)</f>
        <v/>
      </c>
      <c r="M278" s="35"/>
      <c r="N278" s="35"/>
    </row>
    <row r="279" customFormat="false" ht="15" hidden="false" customHeight="false" outlineLevel="0" collapsed="false">
      <c r="A279" s="29" t="str">
        <f aca="false">IF(B279="","","OP-"&amp;TEXT(ROW()-4,"000"))</f>
        <v/>
      </c>
      <c r="B279" s="35"/>
      <c r="C279" s="35"/>
      <c r="D279" s="35"/>
      <c r="E279" s="39"/>
      <c r="F279" s="38" t="str">
        <f aca="false">IF(D279="","",IFERROR(INDEX(Listas!$B$5:$B$10,MATCH(D279,Listas!$A$5:$A$10,0)),""))</f>
        <v/>
      </c>
      <c r="G279" s="34" t="str">
        <f aca="false">IF(OR(E279="",F279=""),"",E279*F279)</f>
        <v/>
      </c>
      <c r="H279" s="35"/>
      <c r="I279" s="36"/>
      <c r="J279" s="36"/>
      <c r="K279" s="36"/>
      <c r="L279" s="33" t="str">
        <f aca="true">IF(I279="","",IF(K279&lt;&gt;"",K279,TODAY())-I279)</f>
        <v/>
      </c>
      <c r="M279" s="35"/>
      <c r="N279" s="35"/>
    </row>
    <row r="280" customFormat="false" ht="15" hidden="false" customHeight="false" outlineLevel="0" collapsed="false">
      <c r="A280" s="29" t="str">
        <f aca="false">IF(B280="","","OP-"&amp;TEXT(ROW()-4,"000"))</f>
        <v/>
      </c>
      <c r="B280" s="35"/>
      <c r="C280" s="35"/>
      <c r="D280" s="35"/>
      <c r="E280" s="39"/>
      <c r="F280" s="38" t="str">
        <f aca="false">IF(D280="","",IFERROR(INDEX(Listas!$B$5:$B$10,MATCH(D280,Listas!$A$5:$A$10,0)),""))</f>
        <v/>
      </c>
      <c r="G280" s="34" t="str">
        <f aca="false">IF(OR(E280="",F280=""),"",E280*F280)</f>
        <v/>
      </c>
      <c r="H280" s="35"/>
      <c r="I280" s="36"/>
      <c r="J280" s="36"/>
      <c r="K280" s="36"/>
      <c r="L280" s="33" t="str">
        <f aca="true">IF(I280="","",IF(K280&lt;&gt;"",K280,TODAY())-I280)</f>
        <v/>
      </c>
      <c r="M280" s="35"/>
      <c r="N280" s="35"/>
    </row>
    <row r="281" customFormat="false" ht="15" hidden="false" customHeight="false" outlineLevel="0" collapsed="false">
      <c r="A281" s="29" t="str">
        <f aca="false">IF(B281="","","OP-"&amp;TEXT(ROW()-4,"000"))</f>
        <v/>
      </c>
      <c r="B281" s="35"/>
      <c r="C281" s="35"/>
      <c r="D281" s="35"/>
      <c r="E281" s="39"/>
      <c r="F281" s="38" t="str">
        <f aca="false">IF(D281="","",IFERROR(INDEX(Listas!$B$5:$B$10,MATCH(D281,Listas!$A$5:$A$10,0)),""))</f>
        <v/>
      </c>
      <c r="G281" s="34" t="str">
        <f aca="false">IF(OR(E281="",F281=""),"",E281*F281)</f>
        <v/>
      </c>
      <c r="H281" s="35"/>
      <c r="I281" s="36"/>
      <c r="J281" s="36"/>
      <c r="K281" s="36"/>
      <c r="L281" s="33" t="str">
        <f aca="true">IF(I281="","",IF(K281&lt;&gt;"",K281,TODAY())-I281)</f>
        <v/>
      </c>
      <c r="M281" s="35"/>
      <c r="N281" s="35"/>
    </row>
    <row r="282" customFormat="false" ht="15" hidden="false" customHeight="false" outlineLevel="0" collapsed="false">
      <c r="A282" s="29" t="str">
        <f aca="false">IF(B282="","","OP-"&amp;TEXT(ROW()-4,"000"))</f>
        <v/>
      </c>
      <c r="B282" s="35"/>
      <c r="C282" s="35"/>
      <c r="D282" s="35"/>
      <c r="E282" s="39"/>
      <c r="F282" s="38" t="str">
        <f aca="false">IF(D282="","",IFERROR(INDEX(Listas!$B$5:$B$10,MATCH(D282,Listas!$A$5:$A$10,0)),""))</f>
        <v/>
      </c>
      <c r="G282" s="34" t="str">
        <f aca="false">IF(OR(E282="",F282=""),"",E282*F282)</f>
        <v/>
      </c>
      <c r="H282" s="35"/>
      <c r="I282" s="36"/>
      <c r="J282" s="36"/>
      <c r="K282" s="36"/>
      <c r="L282" s="33" t="str">
        <f aca="true">IF(I282="","",IF(K282&lt;&gt;"",K282,TODAY())-I282)</f>
        <v/>
      </c>
      <c r="M282" s="35"/>
      <c r="N282" s="35"/>
    </row>
    <row r="283" customFormat="false" ht="15" hidden="false" customHeight="false" outlineLevel="0" collapsed="false">
      <c r="A283" s="29" t="str">
        <f aca="false">IF(B283="","","OP-"&amp;TEXT(ROW()-4,"000"))</f>
        <v/>
      </c>
      <c r="B283" s="35"/>
      <c r="C283" s="35"/>
      <c r="D283" s="35"/>
      <c r="E283" s="39"/>
      <c r="F283" s="38" t="str">
        <f aca="false">IF(D283="","",IFERROR(INDEX(Listas!$B$5:$B$10,MATCH(D283,Listas!$A$5:$A$10,0)),""))</f>
        <v/>
      </c>
      <c r="G283" s="34" t="str">
        <f aca="false">IF(OR(E283="",F283=""),"",E283*F283)</f>
        <v/>
      </c>
      <c r="H283" s="35"/>
      <c r="I283" s="36"/>
      <c r="J283" s="36"/>
      <c r="K283" s="36"/>
      <c r="L283" s="33" t="str">
        <f aca="true">IF(I283="","",IF(K283&lt;&gt;"",K283,TODAY())-I283)</f>
        <v/>
      </c>
      <c r="M283" s="35"/>
      <c r="N283" s="35"/>
    </row>
    <row r="284" customFormat="false" ht="15" hidden="false" customHeight="false" outlineLevel="0" collapsed="false">
      <c r="A284" s="29" t="str">
        <f aca="false">IF(B284="","","OP-"&amp;TEXT(ROW()-4,"000"))</f>
        <v/>
      </c>
      <c r="B284" s="35"/>
      <c r="C284" s="35"/>
      <c r="D284" s="35"/>
      <c r="E284" s="39"/>
      <c r="F284" s="38" t="str">
        <f aca="false">IF(D284="","",IFERROR(INDEX(Listas!$B$5:$B$10,MATCH(D284,Listas!$A$5:$A$10,0)),""))</f>
        <v/>
      </c>
      <c r="G284" s="34" t="str">
        <f aca="false">IF(OR(E284="",F284=""),"",E284*F284)</f>
        <v/>
      </c>
      <c r="H284" s="35"/>
      <c r="I284" s="36"/>
      <c r="J284" s="36"/>
      <c r="K284" s="36"/>
      <c r="L284" s="33" t="str">
        <f aca="true">IF(I284="","",IF(K284&lt;&gt;"",K284,TODAY())-I284)</f>
        <v/>
      </c>
      <c r="M284" s="35"/>
      <c r="N284" s="35"/>
    </row>
    <row r="285" customFormat="false" ht="15" hidden="false" customHeight="false" outlineLevel="0" collapsed="false">
      <c r="A285" s="29" t="str">
        <f aca="false">IF(B285="","","OP-"&amp;TEXT(ROW()-4,"000"))</f>
        <v/>
      </c>
      <c r="B285" s="35"/>
      <c r="C285" s="35"/>
      <c r="D285" s="35"/>
      <c r="E285" s="39"/>
      <c r="F285" s="38" t="str">
        <f aca="false">IF(D285="","",IFERROR(INDEX(Listas!$B$5:$B$10,MATCH(D285,Listas!$A$5:$A$10,0)),""))</f>
        <v/>
      </c>
      <c r="G285" s="34" t="str">
        <f aca="false">IF(OR(E285="",F285=""),"",E285*F285)</f>
        <v/>
      </c>
      <c r="H285" s="35"/>
      <c r="I285" s="36"/>
      <c r="J285" s="36"/>
      <c r="K285" s="36"/>
      <c r="L285" s="33" t="str">
        <f aca="true">IF(I285="","",IF(K285&lt;&gt;"",K285,TODAY())-I285)</f>
        <v/>
      </c>
      <c r="M285" s="35"/>
      <c r="N285" s="35"/>
    </row>
    <row r="286" customFormat="false" ht="15" hidden="false" customHeight="false" outlineLevel="0" collapsed="false">
      <c r="A286" s="29" t="str">
        <f aca="false">IF(B286="","","OP-"&amp;TEXT(ROW()-4,"000"))</f>
        <v/>
      </c>
      <c r="B286" s="35"/>
      <c r="C286" s="35"/>
      <c r="D286" s="35"/>
      <c r="E286" s="39"/>
      <c r="F286" s="38" t="str">
        <f aca="false">IF(D286="","",IFERROR(INDEX(Listas!$B$5:$B$10,MATCH(D286,Listas!$A$5:$A$10,0)),""))</f>
        <v/>
      </c>
      <c r="G286" s="34" t="str">
        <f aca="false">IF(OR(E286="",F286=""),"",E286*F286)</f>
        <v/>
      </c>
      <c r="H286" s="35"/>
      <c r="I286" s="36"/>
      <c r="J286" s="36"/>
      <c r="K286" s="36"/>
      <c r="L286" s="33" t="str">
        <f aca="true">IF(I286="","",IF(K286&lt;&gt;"",K286,TODAY())-I286)</f>
        <v/>
      </c>
      <c r="M286" s="35"/>
      <c r="N286" s="35"/>
    </row>
    <row r="287" customFormat="false" ht="15" hidden="false" customHeight="false" outlineLevel="0" collapsed="false">
      <c r="A287" s="29" t="str">
        <f aca="false">IF(B287="","","OP-"&amp;TEXT(ROW()-4,"000"))</f>
        <v/>
      </c>
      <c r="B287" s="35"/>
      <c r="C287" s="35"/>
      <c r="D287" s="35"/>
      <c r="E287" s="39"/>
      <c r="F287" s="38" t="str">
        <f aca="false">IF(D287="","",IFERROR(INDEX(Listas!$B$5:$B$10,MATCH(D287,Listas!$A$5:$A$10,0)),""))</f>
        <v/>
      </c>
      <c r="G287" s="34" t="str">
        <f aca="false">IF(OR(E287="",F287=""),"",E287*F287)</f>
        <v/>
      </c>
      <c r="H287" s="35"/>
      <c r="I287" s="36"/>
      <c r="J287" s="36"/>
      <c r="K287" s="36"/>
      <c r="L287" s="33" t="str">
        <f aca="true">IF(I287="","",IF(K287&lt;&gt;"",K287,TODAY())-I287)</f>
        <v/>
      </c>
      <c r="M287" s="35"/>
      <c r="N287" s="35"/>
    </row>
    <row r="288" customFormat="false" ht="15" hidden="false" customHeight="false" outlineLevel="0" collapsed="false">
      <c r="A288" s="29" t="str">
        <f aca="false">IF(B288="","","OP-"&amp;TEXT(ROW()-4,"000"))</f>
        <v/>
      </c>
      <c r="B288" s="35"/>
      <c r="C288" s="35"/>
      <c r="D288" s="35"/>
      <c r="E288" s="39"/>
      <c r="F288" s="38" t="str">
        <f aca="false">IF(D288="","",IFERROR(INDEX(Listas!$B$5:$B$10,MATCH(D288,Listas!$A$5:$A$10,0)),""))</f>
        <v/>
      </c>
      <c r="G288" s="34" t="str">
        <f aca="false">IF(OR(E288="",F288=""),"",E288*F288)</f>
        <v/>
      </c>
      <c r="H288" s="35"/>
      <c r="I288" s="36"/>
      <c r="J288" s="36"/>
      <c r="K288" s="36"/>
      <c r="L288" s="33" t="str">
        <f aca="true">IF(I288="","",IF(K288&lt;&gt;"",K288,TODAY())-I288)</f>
        <v/>
      </c>
      <c r="M288" s="35"/>
      <c r="N288" s="35"/>
    </row>
    <row r="289" customFormat="false" ht="15" hidden="false" customHeight="false" outlineLevel="0" collapsed="false">
      <c r="A289" s="29" t="str">
        <f aca="false">IF(B289="","","OP-"&amp;TEXT(ROW()-4,"000"))</f>
        <v/>
      </c>
      <c r="B289" s="35"/>
      <c r="C289" s="35"/>
      <c r="D289" s="35"/>
      <c r="E289" s="39"/>
      <c r="F289" s="38" t="str">
        <f aca="false">IF(D289="","",IFERROR(INDEX(Listas!$B$5:$B$10,MATCH(D289,Listas!$A$5:$A$10,0)),""))</f>
        <v/>
      </c>
      <c r="G289" s="34" t="str">
        <f aca="false">IF(OR(E289="",F289=""),"",E289*F289)</f>
        <v/>
      </c>
      <c r="H289" s="35"/>
      <c r="I289" s="36"/>
      <c r="J289" s="36"/>
      <c r="K289" s="36"/>
      <c r="L289" s="33" t="str">
        <f aca="true">IF(I289="","",IF(K289&lt;&gt;"",K289,TODAY())-I289)</f>
        <v/>
      </c>
      <c r="M289" s="35"/>
      <c r="N289" s="35"/>
    </row>
    <row r="290" customFormat="false" ht="15" hidden="false" customHeight="false" outlineLevel="0" collapsed="false">
      <c r="A290" s="29" t="str">
        <f aca="false">IF(B290="","","OP-"&amp;TEXT(ROW()-4,"000"))</f>
        <v/>
      </c>
      <c r="B290" s="35"/>
      <c r="C290" s="35"/>
      <c r="D290" s="35"/>
      <c r="E290" s="39"/>
      <c r="F290" s="38" t="str">
        <f aca="false">IF(D290="","",IFERROR(INDEX(Listas!$B$5:$B$10,MATCH(D290,Listas!$A$5:$A$10,0)),""))</f>
        <v/>
      </c>
      <c r="G290" s="34" t="str">
        <f aca="false">IF(OR(E290="",F290=""),"",E290*F290)</f>
        <v/>
      </c>
      <c r="H290" s="35"/>
      <c r="I290" s="36"/>
      <c r="J290" s="36"/>
      <c r="K290" s="36"/>
      <c r="L290" s="33" t="str">
        <f aca="true">IF(I290="","",IF(K290&lt;&gt;"",K290,TODAY())-I290)</f>
        <v/>
      </c>
      <c r="M290" s="35"/>
      <c r="N290" s="35"/>
    </row>
    <row r="291" customFormat="false" ht="15" hidden="false" customHeight="false" outlineLevel="0" collapsed="false">
      <c r="A291" s="29" t="str">
        <f aca="false">IF(B291="","","OP-"&amp;TEXT(ROW()-4,"000"))</f>
        <v/>
      </c>
      <c r="B291" s="35"/>
      <c r="C291" s="35"/>
      <c r="D291" s="35"/>
      <c r="E291" s="39"/>
      <c r="F291" s="38" t="str">
        <f aca="false">IF(D291="","",IFERROR(INDEX(Listas!$B$5:$B$10,MATCH(D291,Listas!$A$5:$A$10,0)),""))</f>
        <v/>
      </c>
      <c r="G291" s="34" t="str">
        <f aca="false">IF(OR(E291="",F291=""),"",E291*F291)</f>
        <v/>
      </c>
      <c r="H291" s="35"/>
      <c r="I291" s="36"/>
      <c r="J291" s="36"/>
      <c r="K291" s="36"/>
      <c r="L291" s="33" t="str">
        <f aca="true">IF(I291="","",IF(K291&lt;&gt;"",K291,TODAY())-I291)</f>
        <v/>
      </c>
      <c r="M291" s="35"/>
      <c r="N291" s="35"/>
    </row>
    <row r="292" customFormat="false" ht="15" hidden="false" customHeight="false" outlineLevel="0" collapsed="false">
      <c r="A292" s="29" t="str">
        <f aca="false">IF(B292="","","OP-"&amp;TEXT(ROW()-4,"000"))</f>
        <v/>
      </c>
      <c r="B292" s="35"/>
      <c r="C292" s="35"/>
      <c r="D292" s="35"/>
      <c r="E292" s="39"/>
      <c r="F292" s="38" t="str">
        <f aca="false">IF(D292="","",IFERROR(INDEX(Listas!$B$5:$B$10,MATCH(D292,Listas!$A$5:$A$10,0)),""))</f>
        <v/>
      </c>
      <c r="G292" s="34" t="str">
        <f aca="false">IF(OR(E292="",F292=""),"",E292*F292)</f>
        <v/>
      </c>
      <c r="H292" s="35"/>
      <c r="I292" s="36"/>
      <c r="J292" s="36"/>
      <c r="K292" s="36"/>
      <c r="L292" s="33" t="str">
        <f aca="true">IF(I292="","",IF(K292&lt;&gt;"",K292,TODAY())-I292)</f>
        <v/>
      </c>
      <c r="M292" s="35"/>
      <c r="N292" s="35"/>
    </row>
    <row r="293" customFormat="false" ht="15" hidden="false" customHeight="false" outlineLevel="0" collapsed="false">
      <c r="A293" s="29" t="str">
        <f aca="false">IF(B293="","","OP-"&amp;TEXT(ROW()-4,"000"))</f>
        <v/>
      </c>
      <c r="B293" s="35"/>
      <c r="C293" s="35"/>
      <c r="D293" s="35"/>
      <c r="E293" s="39"/>
      <c r="F293" s="38" t="str">
        <f aca="false">IF(D293="","",IFERROR(INDEX(Listas!$B$5:$B$10,MATCH(D293,Listas!$A$5:$A$10,0)),""))</f>
        <v/>
      </c>
      <c r="G293" s="34" t="str">
        <f aca="false">IF(OR(E293="",F293=""),"",E293*F293)</f>
        <v/>
      </c>
      <c r="H293" s="35"/>
      <c r="I293" s="36"/>
      <c r="J293" s="36"/>
      <c r="K293" s="36"/>
      <c r="L293" s="33" t="str">
        <f aca="true">IF(I293="","",IF(K293&lt;&gt;"",K293,TODAY())-I293)</f>
        <v/>
      </c>
      <c r="M293" s="35"/>
      <c r="N293" s="35"/>
    </row>
    <row r="294" customFormat="false" ht="15" hidden="false" customHeight="false" outlineLevel="0" collapsed="false">
      <c r="A294" s="29" t="str">
        <f aca="false">IF(B294="","","OP-"&amp;TEXT(ROW()-4,"000"))</f>
        <v/>
      </c>
      <c r="B294" s="35"/>
      <c r="C294" s="35"/>
      <c r="D294" s="35"/>
      <c r="E294" s="39"/>
      <c r="F294" s="38" t="str">
        <f aca="false">IF(D294="","",IFERROR(INDEX(Listas!$B$5:$B$10,MATCH(D294,Listas!$A$5:$A$10,0)),""))</f>
        <v/>
      </c>
      <c r="G294" s="34" t="str">
        <f aca="false">IF(OR(E294="",F294=""),"",E294*F294)</f>
        <v/>
      </c>
      <c r="H294" s="35"/>
      <c r="I294" s="36"/>
      <c r="J294" s="36"/>
      <c r="K294" s="36"/>
      <c r="L294" s="33" t="str">
        <f aca="true">IF(I294="","",IF(K294&lt;&gt;"",K294,TODAY())-I294)</f>
        <v/>
      </c>
      <c r="M294" s="35"/>
      <c r="N294" s="35"/>
    </row>
    <row r="295" customFormat="false" ht="15" hidden="false" customHeight="false" outlineLevel="0" collapsed="false">
      <c r="A295" s="29" t="str">
        <f aca="false">IF(B295="","","OP-"&amp;TEXT(ROW()-4,"000"))</f>
        <v/>
      </c>
      <c r="B295" s="35"/>
      <c r="C295" s="35"/>
      <c r="D295" s="35"/>
      <c r="E295" s="39"/>
      <c r="F295" s="38" t="str">
        <f aca="false">IF(D295="","",IFERROR(INDEX(Listas!$B$5:$B$10,MATCH(D295,Listas!$A$5:$A$10,0)),""))</f>
        <v/>
      </c>
      <c r="G295" s="34" t="str">
        <f aca="false">IF(OR(E295="",F295=""),"",E295*F295)</f>
        <v/>
      </c>
      <c r="H295" s="35"/>
      <c r="I295" s="36"/>
      <c r="J295" s="36"/>
      <c r="K295" s="36"/>
      <c r="L295" s="33" t="str">
        <f aca="true">IF(I295="","",IF(K295&lt;&gt;"",K295,TODAY())-I295)</f>
        <v/>
      </c>
      <c r="M295" s="35"/>
      <c r="N295" s="35"/>
    </row>
    <row r="296" customFormat="false" ht="15" hidden="false" customHeight="false" outlineLevel="0" collapsed="false">
      <c r="A296" s="29" t="str">
        <f aca="false">IF(B296="","","OP-"&amp;TEXT(ROW()-4,"000"))</f>
        <v/>
      </c>
      <c r="B296" s="35"/>
      <c r="C296" s="35"/>
      <c r="D296" s="35"/>
      <c r="E296" s="39"/>
      <c r="F296" s="38" t="str">
        <f aca="false">IF(D296="","",IFERROR(INDEX(Listas!$B$5:$B$10,MATCH(D296,Listas!$A$5:$A$10,0)),""))</f>
        <v/>
      </c>
      <c r="G296" s="34" t="str">
        <f aca="false">IF(OR(E296="",F296=""),"",E296*F296)</f>
        <v/>
      </c>
      <c r="H296" s="35"/>
      <c r="I296" s="36"/>
      <c r="J296" s="36"/>
      <c r="K296" s="36"/>
      <c r="L296" s="33" t="str">
        <f aca="true">IF(I296="","",IF(K296&lt;&gt;"",K296,TODAY())-I296)</f>
        <v/>
      </c>
      <c r="M296" s="35"/>
      <c r="N296" s="35"/>
    </row>
    <row r="297" customFormat="false" ht="15" hidden="false" customHeight="false" outlineLevel="0" collapsed="false">
      <c r="A297" s="29" t="str">
        <f aca="false">IF(B297="","","OP-"&amp;TEXT(ROW()-4,"000"))</f>
        <v/>
      </c>
      <c r="B297" s="35"/>
      <c r="C297" s="35"/>
      <c r="D297" s="35"/>
      <c r="E297" s="39"/>
      <c r="F297" s="38" t="str">
        <f aca="false">IF(D297="","",IFERROR(INDEX(Listas!$B$5:$B$10,MATCH(D297,Listas!$A$5:$A$10,0)),""))</f>
        <v/>
      </c>
      <c r="G297" s="34" t="str">
        <f aca="false">IF(OR(E297="",F297=""),"",E297*F297)</f>
        <v/>
      </c>
      <c r="H297" s="35"/>
      <c r="I297" s="36"/>
      <c r="J297" s="36"/>
      <c r="K297" s="36"/>
      <c r="L297" s="33" t="str">
        <f aca="true">IF(I297="","",IF(K297&lt;&gt;"",K297,TODAY())-I297)</f>
        <v/>
      </c>
      <c r="M297" s="35"/>
      <c r="N297" s="35"/>
    </row>
    <row r="298" customFormat="false" ht="15" hidden="false" customHeight="false" outlineLevel="0" collapsed="false">
      <c r="A298" s="29" t="str">
        <f aca="false">IF(B298="","","OP-"&amp;TEXT(ROW()-4,"000"))</f>
        <v/>
      </c>
      <c r="B298" s="35"/>
      <c r="C298" s="35"/>
      <c r="D298" s="35"/>
      <c r="E298" s="39"/>
      <c r="F298" s="38" t="str">
        <f aca="false">IF(D298="","",IFERROR(INDEX(Listas!$B$5:$B$10,MATCH(D298,Listas!$A$5:$A$10,0)),""))</f>
        <v/>
      </c>
      <c r="G298" s="34" t="str">
        <f aca="false">IF(OR(E298="",F298=""),"",E298*F298)</f>
        <v/>
      </c>
      <c r="H298" s="35"/>
      <c r="I298" s="36"/>
      <c r="J298" s="36"/>
      <c r="K298" s="36"/>
      <c r="L298" s="33" t="str">
        <f aca="true">IF(I298="","",IF(K298&lt;&gt;"",K298,TODAY())-I298)</f>
        <v/>
      </c>
      <c r="M298" s="35"/>
      <c r="N298" s="35"/>
    </row>
    <row r="299" customFormat="false" ht="15" hidden="false" customHeight="false" outlineLevel="0" collapsed="false">
      <c r="A299" s="29" t="str">
        <f aca="false">IF(B299="","","OP-"&amp;TEXT(ROW()-4,"000"))</f>
        <v/>
      </c>
      <c r="B299" s="35"/>
      <c r="C299" s="35"/>
      <c r="D299" s="35"/>
      <c r="E299" s="39"/>
      <c r="F299" s="38" t="str">
        <f aca="false">IF(D299="","",IFERROR(INDEX(Listas!$B$5:$B$10,MATCH(D299,Listas!$A$5:$A$10,0)),""))</f>
        <v/>
      </c>
      <c r="G299" s="34" t="str">
        <f aca="false">IF(OR(E299="",F299=""),"",E299*F299)</f>
        <v/>
      </c>
      <c r="H299" s="35"/>
      <c r="I299" s="36"/>
      <c r="J299" s="36"/>
      <c r="K299" s="36"/>
      <c r="L299" s="33" t="str">
        <f aca="true">IF(I299="","",IF(K299&lt;&gt;"",K299,TODAY())-I299)</f>
        <v/>
      </c>
      <c r="M299" s="35"/>
      <c r="N299" s="35"/>
    </row>
    <row r="300" customFormat="false" ht="15" hidden="false" customHeight="false" outlineLevel="0" collapsed="false">
      <c r="A300" s="29" t="str">
        <f aca="false">IF(B300="","","OP-"&amp;TEXT(ROW()-4,"000"))</f>
        <v/>
      </c>
      <c r="B300" s="35"/>
      <c r="C300" s="35"/>
      <c r="D300" s="35"/>
      <c r="E300" s="39"/>
      <c r="F300" s="38" t="str">
        <f aca="false">IF(D300="","",IFERROR(INDEX(Listas!$B$5:$B$10,MATCH(D300,Listas!$A$5:$A$10,0)),""))</f>
        <v/>
      </c>
      <c r="G300" s="34" t="str">
        <f aca="false">IF(OR(E300="",F300=""),"",E300*F300)</f>
        <v/>
      </c>
      <c r="H300" s="35"/>
      <c r="I300" s="36"/>
      <c r="J300" s="36"/>
      <c r="K300" s="36"/>
      <c r="L300" s="33" t="str">
        <f aca="true">IF(I300="","",IF(K300&lt;&gt;"",K300,TODAY())-I300)</f>
        <v/>
      </c>
      <c r="M300" s="35"/>
      <c r="N300" s="35"/>
    </row>
    <row r="301" customFormat="false" ht="15" hidden="false" customHeight="false" outlineLevel="0" collapsed="false">
      <c r="A301" s="29" t="str">
        <f aca="false">IF(B301="","","OP-"&amp;TEXT(ROW()-4,"000"))</f>
        <v/>
      </c>
      <c r="B301" s="35"/>
      <c r="C301" s="35"/>
      <c r="D301" s="35"/>
      <c r="E301" s="39"/>
      <c r="F301" s="38" t="str">
        <f aca="false">IF(D301="","",IFERROR(INDEX(Listas!$B$5:$B$10,MATCH(D301,Listas!$A$5:$A$10,0)),""))</f>
        <v/>
      </c>
      <c r="G301" s="34" t="str">
        <f aca="false">IF(OR(E301="",F301=""),"",E301*F301)</f>
        <v/>
      </c>
      <c r="H301" s="35"/>
      <c r="I301" s="36"/>
      <c r="J301" s="36"/>
      <c r="K301" s="36"/>
      <c r="L301" s="33" t="str">
        <f aca="true">IF(I301="","",IF(K301&lt;&gt;"",K301,TODAY())-I301)</f>
        <v/>
      </c>
      <c r="M301" s="35"/>
      <c r="N301" s="35"/>
    </row>
    <row r="302" customFormat="false" ht="15" hidden="false" customHeight="false" outlineLevel="0" collapsed="false">
      <c r="A302" s="29" t="str">
        <f aca="false">IF(B302="","","OP-"&amp;TEXT(ROW()-4,"000"))</f>
        <v/>
      </c>
      <c r="B302" s="35"/>
      <c r="C302" s="35"/>
      <c r="D302" s="35"/>
      <c r="E302" s="39"/>
      <c r="F302" s="38" t="str">
        <f aca="false">IF(D302="","",IFERROR(INDEX(Listas!$B$5:$B$10,MATCH(D302,Listas!$A$5:$A$10,0)),""))</f>
        <v/>
      </c>
      <c r="G302" s="34" t="str">
        <f aca="false">IF(OR(E302="",F302=""),"",E302*F302)</f>
        <v/>
      </c>
      <c r="H302" s="35"/>
      <c r="I302" s="36"/>
      <c r="J302" s="36"/>
      <c r="K302" s="36"/>
      <c r="L302" s="33" t="str">
        <f aca="true">IF(I302="","",IF(K302&lt;&gt;"",K302,TODAY())-I302)</f>
        <v/>
      </c>
      <c r="M302" s="35"/>
      <c r="N302" s="35"/>
    </row>
    <row r="303" customFormat="false" ht="15" hidden="false" customHeight="false" outlineLevel="0" collapsed="false">
      <c r="A303" s="29" t="str">
        <f aca="false">IF(B303="","","OP-"&amp;TEXT(ROW()-4,"000"))</f>
        <v/>
      </c>
      <c r="B303" s="35"/>
      <c r="C303" s="35"/>
      <c r="D303" s="35"/>
      <c r="E303" s="39"/>
      <c r="F303" s="38" t="str">
        <f aca="false">IF(D303="","",IFERROR(INDEX(Listas!$B$5:$B$10,MATCH(D303,Listas!$A$5:$A$10,0)),""))</f>
        <v/>
      </c>
      <c r="G303" s="34" t="str">
        <f aca="false">IF(OR(E303="",F303=""),"",E303*F303)</f>
        <v/>
      </c>
      <c r="H303" s="35"/>
      <c r="I303" s="36"/>
      <c r="J303" s="36"/>
      <c r="K303" s="36"/>
      <c r="L303" s="33" t="str">
        <f aca="true">IF(I303="","",IF(K303&lt;&gt;"",K303,TODAY())-I303)</f>
        <v/>
      </c>
      <c r="M303" s="35"/>
      <c r="N303" s="35"/>
    </row>
    <row r="304" customFormat="false" ht="15" hidden="false" customHeight="false" outlineLevel="0" collapsed="false">
      <c r="A304" s="29" t="str">
        <f aca="false">IF(B304="","","OP-"&amp;TEXT(ROW()-4,"000"))</f>
        <v/>
      </c>
      <c r="B304" s="35"/>
      <c r="C304" s="35"/>
      <c r="D304" s="35"/>
      <c r="E304" s="39"/>
      <c r="F304" s="38" t="str">
        <f aca="false">IF(D304="","",IFERROR(INDEX(Listas!$B$5:$B$10,MATCH(D304,Listas!$A$5:$A$10,0)),""))</f>
        <v/>
      </c>
      <c r="G304" s="34" t="str">
        <f aca="false">IF(OR(E304="",F304=""),"",E304*F304)</f>
        <v/>
      </c>
      <c r="H304" s="35"/>
      <c r="I304" s="36"/>
      <c r="J304" s="36"/>
      <c r="K304" s="36"/>
      <c r="L304" s="33" t="str">
        <f aca="true">IF(I304="","",IF(K304&lt;&gt;"",K304,TODAY())-I304)</f>
        <v/>
      </c>
      <c r="M304" s="35"/>
      <c r="N304" s="35"/>
    </row>
    <row r="305" customFormat="false" ht="15" hidden="false" customHeight="false" outlineLevel="0" collapsed="false">
      <c r="A305" s="29" t="str">
        <f aca="false">IF(B305="","","OP-"&amp;TEXT(ROW()-4,"000"))</f>
        <v/>
      </c>
      <c r="B305" s="35"/>
      <c r="C305" s="35"/>
      <c r="D305" s="35"/>
      <c r="E305" s="39"/>
      <c r="F305" s="38" t="str">
        <f aca="false">IF(D305="","",IFERROR(INDEX(Listas!$B$5:$B$10,MATCH(D305,Listas!$A$5:$A$10,0)),""))</f>
        <v/>
      </c>
      <c r="G305" s="34" t="str">
        <f aca="false">IF(OR(E305="",F305=""),"",E305*F305)</f>
        <v/>
      </c>
      <c r="H305" s="35"/>
      <c r="I305" s="36"/>
      <c r="J305" s="36"/>
      <c r="K305" s="36"/>
      <c r="L305" s="33" t="str">
        <f aca="true">IF(I305="","",IF(K305&lt;&gt;"",K305,TODAY())-I305)</f>
        <v/>
      </c>
      <c r="M305" s="35"/>
      <c r="N305" s="35"/>
    </row>
    <row r="306" customFormat="false" ht="15" hidden="false" customHeight="false" outlineLevel="0" collapsed="false">
      <c r="A306" s="29" t="str">
        <f aca="false">IF(B306="","","OP-"&amp;TEXT(ROW()-4,"000"))</f>
        <v/>
      </c>
      <c r="B306" s="35"/>
      <c r="C306" s="35"/>
      <c r="D306" s="35"/>
      <c r="E306" s="39"/>
      <c r="F306" s="38" t="str">
        <f aca="false">IF(D306="","",IFERROR(INDEX(Listas!$B$5:$B$10,MATCH(D306,Listas!$A$5:$A$10,0)),""))</f>
        <v/>
      </c>
      <c r="G306" s="34" t="str">
        <f aca="false">IF(OR(E306="",F306=""),"",E306*F306)</f>
        <v/>
      </c>
      <c r="H306" s="35"/>
      <c r="I306" s="36"/>
      <c r="J306" s="36"/>
      <c r="K306" s="36"/>
      <c r="L306" s="33" t="str">
        <f aca="true">IF(I306="","",IF(K306&lt;&gt;"",K306,TODAY())-I306)</f>
        <v/>
      </c>
      <c r="M306" s="35"/>
      <c r="N306" s="35"/>
    </row>
    <row r="307" customFormat="false" ht="15" hidden="false" customHeight="false" outlineLevel="0" collapsed="false">
      <c r="A307" s="29" t="str">
        <f aca="false">IF(B307="","","OP-"&amp;TEXT(ROW()-4,"000"))</f>
        <v/>
      </c>
      <c r="B307" s="35"/>
      <c r="C307" s="35"/>
      <c r="D307" s="35"/>
      <c r="E307" s="39"/>
      <c r="F307" s="38" t="str">
        <f aca="false">IF(D307="","",IFERROR(INDEX(Listas!$B$5:$B$10,MATCH(D307,Listas!$A$5:$A$10,0)),""))</f>
        <v/>
      </c>
      <c r="G307" s="34" t="str">
        <f aca="false">IF(OR(E307="",F307=""),"",E307*F307)</f>
        <v/>
      </c>
      <c r="H307" s="35"/>
      <c r="I307" s="36"/>
      <c r="J307" s="36"/>
      <c r="K307" s="36"/>
      <c r="L307" s="33" t="str">
        <f aca="true">IF(I307="","",IF(K307&lt;&gt;"",K307,TODAY())-I307)</f>
        <v/>
      </c>
      <c r="M307" s="35"/>
      <c r="N307" s="35"/>
    </row>
    <row r="308" customFormat="false" ht="15" hidden="false" customHeight="false" outlineLevel="0" collapsed="false">
      <c r="A308" s="29" t="str">
        <f aca="false">IF(B308="","","OP-"&amp;TEXT(ROW()-4,"000"))</f>
        <v/>
      </c>
      <c r="B308" s="35"/>
      <c r="C308" s="35"/>
      <c r="D308" s="35"/>
      <c r="E308" s="39"/>
      <c r="F308" s="38" t="str">
        <f aca="false">IF(D308="","",IFERROR(INDEX(Listas!$B$5:$B$10,MATCH(D308,Listas!$A$5:$A$10,0)),""))</f>
        <v/>
      </c>
      <c r="G308" s="34" t="str">
        <f aca="false">IF(OR(E308="",F308=""),"",E308*F308)</f>
        <v/>
      </c>
      <c r="H308" s="35"/>
      <c r="I308" s="36"/>
      <c r="J308" s="36"/>
      <c r="K308" s="36"/>
      <c r="L308" s="33" t="str">
        <f aca="true">IF(I308="","",IF(K308&lt;&gt;"",K308,TODAY())-I308)</f>
        <v/>
      </c>
      <c r="M308" s="35"/>
      <c r="N308" s="35"/>
    </row>
    <row r="309" customFormat="false" ht="15" hidden="false" customHeight="false" outlineLevel="0" collapsed="false">
      <c r="A309" s="29" t="str">
        <f aca="false">IF(B309="","","OP-"&amp;TEXT(ROW()-4,"000"))</f>
        <v/>
      </c>
      <c r="B309" s="35"/>
      <c r="C309" s="35"/>
      <c r="D309" s="35"/>
      <c r="E309" s="39"/>
      <c r="F309" s="38" t="str">
        <f aca="false">IF(D309="","",IFERROR(INDEX(Listas!$B$5:$B$10,MATCH(D309,Listas!$A$5:$A$10,0)),""))</f>
        <v/>
      </c>
      <c r="G309" s="34" t="str">
        <f aca="false">IF(OR(E309="",F309=""),"",E309*F309)</f>
        <v/>
      </c>
      <c r="H309" s="35"/>
      <c r="I309" s="36"/>
      <c r="J309" s="36"/>
      <c r="K309" s="36"/>
      <c r="L309" s="33" t="str">
        <f aca="true">IF(I309="","",IF(K309&lt;&gt;"",K309,TODAY())-I309)</f>
        <v/>
      </c>
      <c r="M309" s="35"/>
      <c r="N309" s="35"/>
    </row>
    <row r="310" customFormat="false" ht="15" hidden="false" customHeight="false" outlineLevel="0" collapsed="false">
      <c r="A310" s="29" t="str">
        <f aca="false">IF(B310="","","OP-"&amp;TEXT(ROW()-4,"000"))</f>
        <v/>
      </c>
      <c r="B310" s="35"/>
      <c r="C310" s="35"/>
      <c r="D310" s="35"/>
      <c r="E310" s="39"/>
      <c r="F310" s="38" t="str">
        <f aca="false">IF(D310="","",IFERROR(INDEX(Listas!$B$5:$B$10,MATCH(D310,Listas!$A$5:$A$10,0)),""))</f>
        <v/>
      </c>
      <c r="G310" s="34" t="str">
        <f aca="false">IF(OR(E310="",F310=""),"",E310*F310)</f>
        <v/>
      </c>
      <c r="H310" s="35"/>
      <c r="I310" s="36"/>
      <c r="J310" s="36"/>
      <c r="K310" s="36"/>
      <c r="L310" s="33" t="str">
        <f aca="true">IF(I310="","",IF(K310&lt;&gt;"",K310,TODAY())-I310)</f>
        <v/>
      </c>
      <c r="M310" s="35"/>
      <c r="N310" s="35"/>
    </row>
    <row r="311" customFormat="false" ht="15" hidden="false" customHeight="false" outlineLevel="0" collapsed="false">
      <c r="A311" s="29" t="str">
        <f aca="false">IF(B311="","","OP-"&amp;TEXT(ROW()-4,"000"))</f>
        <v/>
      </c>
      <c r="B311" s="35"/>
      <c r="C311" s="35"/>
      <c r="D311" s="35"/>
      <c r="E311" s="39"/>
      <c r="F311" s="38" t="str">
        <f aca="false">IF(D311="","",IFERROR(INDEX(Listas!$B$5:$B$10,MATCH(D311,Listas!$A$5:$A$10,0)),""))</f>
        <v/>
      </c>
      <c r="G311" s="34" t="str">
        <f aca="false">IF(OR(E311="",F311=""),"",E311*F311)</f>
        <v/>
      </c>
      <c r="H311" s="35"/>
      <c r="I311" s="36"/>
      <c r="J311" s="36"/>
      <c r="K311" s="36"/>
      <c r="L311" s="33" t="str">
        <f aca="true">IF(I311="","",IF(K311&lt;&gt;"",K311,TODAY())-I311)</f>
        <v/>
      </c>
      <c r="M311" s="35"/>
      <c r="N311" s="35"/>
    </row>
    <row r="312" customFormat="false" ht="15" hidden="false" customHeight="false" outlineLevel="0" collapsed="false">
      <c r="A312" s="29" t="str">
        <f aca="false">IF(B312="","","OP-"&amp;TEXT(ROW()-4,"000"))</f>
        <v/>
      </c>
      <c r="B312" s="35"/>
      <c r="C312" s="35"/>
      <c r="D312" s="35"/>
      <c r="E312" s="39"/>
      <c r="F312" s="38" t="str">
        <f aca="false">IF(D312="","",IFERROR(INDEX(Listas!$B$5:$B$10,MATCH(D312,Listas!$A$5:$A$10,0)),""))</f>
        <v/>
      </c>
      <c r="G312" s="34" t="str">
        <f aca="false">IF(OR(E312="",F312=""),"",E312*F312)</f>
        <v/>
      </c>
      <c r="H312" s="35"/>
      <c r="I312" s="36"/>
      <c r="J312" s="36"/>
      <c r="K312" s="36"/>
      <c r="L312" s="33" t="str">
        <f aca="true">IF(I312="","",IF(K312&lt;&gt;"",K312,TODAY())-I312)</f>
        <v/>
      </c>
      <c r="M312" s="35"/>
      <c r="N312" s="35"/>
    </row>
    <row r="313" customFormat="false" ht="15" hidden="false" customHeight="false" outlineLevel="0" collapsed="false">
      <c r="A313" s="29" t="str">
        <f aca="false">IF(B313="","","OP-"&amp;TEXT(ROW()-4,"000"))</f>
        <v/>
      </c>
      <c r="B313" s="35"/>
      <c r="C313" s="35"/>
      <c r="D313" s="35"/>
      <c r="E313" s="39"/>
      <c r="F313" s="38" t="str">
        <f aca="false">IF(D313="","",IFERROR(INDEX(Listas!$B$5:$B$10,MATCH(D313,Listas!$A$5:$A$10,0)),""))</f>
        <v/>
      </c>
      <c r="G313" s="34" t="str">
        <f aca="false">IF(OR(E313="",F313=""),"",E313*F313)</f>
        <v/>
      </c>
      <c r="H313" s="35"/>
      <c r="I313" s="36"/>
      <c r="J313" s="36"/>
      <c r="K313" s="36"/>
      <c r="L313" s="33" t="str">
        <f aca="true">IF(I313="","",IF(K313&lt;&gt;"",K313,TODAY())-I313)</f>
        <v/>
      </c>
      <c r="M313" s="35"/>
      <c r="N313" s="35"/>
    </row>
    <row r="314" customFormat="false" ht="15" hidden="false" customHeight="false" outlineLevel="0" collapsed="false">
      <c r="A314" s="29" t="str">
        <f aca="false">IF(B314="","","OP-"&amp;TEXT(ROW()-4,"000"))</f>
        <v/>
      </c>
      <c r="B314" s="35"/>
      <c r="C314" s="35"/>
      <c r="D314" s="35"/>
      <c r="E314" s="39"/>
      <c r="F314" s="38" t="str">
        <f aca="false">IF(D314="","",IFERROR(INDEX(Listas!$B$5:$B$10,MATCH(D314,Listas!$A$5:$A$10,0)),""))</f>
        <v/>
      </c>
      <c r="G314" s="34" t="str">
        <f aca="false">IF(OR(E314="",F314=""),"",E314*F314)</f>
        <v/>
      </c>
      <c r="H314" s="35"/>
      <c r="I314" s="36"/>
      <c r="J314" s="36"/>
      <c r="K314" s="36"/>
      <c r="L314" s="33" t="str">
        <f aca="true">IF(I314="","",IF(K314&lt;&gt;"",K314,TODAY())-I314)</f>
        <v/>
      </c>
      <c r="M314" s="35"/>
      <c r="N314" s="35"/>
    </row>
    <row r="315" customFormat="false" ht="15" hidden="false" customHeight="false" outlineLevel="0" collapsed="false">
      <c r="A315" s="29" t="str">
        <f aca="false">IF(B315="","","OP-"&amp;TEXT(ROW()-4,"000"))</f>
        <v/>
      </c>
      <c r="B315" s="35"/>
      <c r="C315" s="35"/>
      <c r="D315" s="35"/>
      <c r="E315" s="39"/>
      <c r="F315" s="38" t="str">
        <f aca="false">IF(D315="","",IFERROR(INDEX(Listas!$B$5:$B$10,MATCH(D315,Listas!$A$5:$A$10,0)),""))</f>
        <v/>
      </c>
      <c r="G315" s="34" t="str">
        <f aca="false">IF(OR(E315="",F315=""),"",E315*F315)</f>
        <v/>
      </c>
      <c r="H315" s="35"/>
      <c r="I315" s="36"/>
      <c r="J315" s="36"/>
      <c r="K315" s="36"/>
      <c r="L315" s="33" t="str">
        <f aca="true">IF(I315="","",IF(K315&lt;&gt;"",K315,TODAY())-I315)</f>
        <v/>
      </c>
      <c r="M315" s="35"/>
      <c r="N315" s="35"/>
    </row>
    <row r="316" customFormat="false" ht="15" hidden="false" customHeight="false" outlineLevel="0" collapsed="false">
      <c r="A316" s="29" t="str">
        <f aca="false">IF(B316="","","OP-"&amp;TEXT(ROW()-4,"000"))</f>
        <v/>
      </c>
      <c r="B316" s="35"/>
      <c r="C316" s="35"/>
      <c r="D316" s="35"/>
      <c r="E316" s="39"/>
      <c r="F316" s="38" t="str">
        <f aca="false">IF(D316="","",IFERROR(INDEX(Listas!$B$5:$B$10,MATCH(D316,Listas!$A$5:$A$10,0)),""))</f>
        <v/>
      </c>
      <c r="G316" s="34" t="str">
        <f aca="false">IF(OR(E316="",F316=""),"",E316*F316)</f>
        <v/>
      </c>
      <c r="H316" s="35"/>
      <c r="I316" s="36"/>
      <c r="J316" s="36"/>
      <c r="K316" s="36"/>
      <c r="L316" s="33" t="str">
        <f aca="true">IF(I316="","",IF(K316&lt;&gt;"",K316,TODAY())-I316)</f>
        <v/>
      </c>
      <c r="M316" s="35"/>
      <c r="N316" s="35"/>
    </row>
    <row r="317" customFormat="false" ht="15" hidden="false" customHeight="false" outlineLevel="0" collapsed="false">
      <c r="A317" s="29" t="str">
        <f aca="false">IF(B317="","","OP-"&amp;TEXT(ROW()-4,"000"))</f>
        <v/>
      </c>
      <c r="B317" s="35"/>
      <c r="C317" s="35"/>
      <c r="D317" s="35"/>
      <c r="E317" s="39"/>
      <c r="F317" s="38" t="str">
        <f aca="false">IF(D317="","",IFERROR(INDEX(Listas!$B$5:$B$10,MATCH(D317,Listas!$A$5:$A$10,0)),""))</f>
        <v/>
      </c>
      <c r="G317" s="34" t="str">
        <f aca="false">IF(OR(E317="",F317=""),"",E317*F317)</f>
        <v/>
      </c>
      <c r="H317" s="35"/>
      <c r="I317" s="36"/>
      <c r="J317" s="36"/>
      <c r="K317" s="36"/>
      <c r="L317" s="33" t="str">
        <f aca="true">IF(I317="","",IF(K317&lt;&gt;"",K317,TODAY())-I317)</f>
        <v/>
      </c>
      <c r="M317" s="35"/>
      <c r="N317" s="35"/>
    </row>
    <row r="318" customFormat="false" ht="15" hidden="false" customHeight="false" outlineLevel="0" collapsed="false">
      <c r="A318" s="29" t="str">
        <f aca="false">IF(B318="","","OP-"&amp;TEXT(ROW()-4,"000"))</f>
        <v/>
      </c>
      <c r="B318" s="35"/>
      <c r="C318" s="35"/>
      <c r="D318" s="35"/>
      <c r="E318" s="39"/>
      <c r="F318" s="38" t="str">
        <f aca="false">IF(D318="","",IFERROR(INDEX(Listas!$B$5:$B$10,MATCH(D318,Listas!$A$5:$A$10,0)),""))</f>
        <v/>
      </c>
      <c r="G318" s="34" t="str">
        <f aca="false">IF(OR(E318="",F318=""),"",E318*F318)</f>
        <v/>
      </c>
      <c r="H318" s="35"/>
      <c r="I318" s="36"/>
      <c r="J318" s="36"/>
      <c r="K318" s="36"/>
      <c r="L318" s="33" t="str">
        <f aca="true">IF(I318="","",IF(K318&lt;&gt;"",K318,TODAY())-I318)</f>
        <v/>
      </c>
      <c r="M318" s="35"/>
      <c r="N318" s="35"/>
    </row>
    <row r="319" customFormat="false" ht="15" hidden="false" customHeight="false" outlineLevel="0" collapsed="false">
      <c r="A319" s="29" t="str">
        <f aca="false">IF(B319="","","OP-"&amp;TEXT(ROW()-4,"000"))</f>
        <v/>
      </c>
      <c r="B319" s="35"/>
      <c r="C319" s="35"/>
      <c r="D319" s="35"/>
      <c r="E319" s="39"/>
      <c r="F319" s="38" t="str">
        <f aca="false">IF(D319="","",IFERROR(INDEX(Listas!$B$5:$B$10,MATCH(D319,Listas!$A$5:$A$10,0)),""))</f>
        <v/>
      </c>
      <c r="G319" s="34" t="str">
        <f aca="false">IF(OR(E319="",F319=""),"",E319*F319)</f>
        <v/>
      </c>
      <c r="H319" s="35"/>
      <c r="I319" s="36"/>
      <c r="J319" s="36"/>
      <c r="K319" s="36"/>
      <c r="L319" s="33" t="str">
        <f aca="true">IF(I319="","",IF(K319&lt;&gt;"",K319,TODAY())-I319)</f>
        <v/>
      </c>
      <c r="M319" s="35"/>
      <c r="N319" s="35"/>
    </row>
    <row r="320" customFormat="false" ht="15" hidden="false" customHeight="false" outlineLevel="0" collapsed="false">
      <c r="A320" s="29" t="str">
        <f aca="false">IF(B320="","","OP-"&amp;TEXT(ROW()-4,"000"))</f>
        <v/>
      </c>
      <c r="B320" s="35"/>
      <c r="C320" s="35"/>
      <c r="D320" s="35"/>
      <c r="E320" s="39"/>
      <c r="F320" s="38" t="str">
        <f aca="false">IF(D320="","",IFERROR(INDEX(Listas!$B$5:$B$10,MATCH(D320,Listas!$A$5:$A$10,0)),""))</f>
        <v/>
      </c>
      <c r="G320" s="34" t="str">
        <f aca="false">IF(OR(E320="",F320=""),"",E320*F320)</f>
        <v/>
      </c>
      <c r="H320" s="35"/>
      <c r="I320" s="36"/>
      <c r="J320" s="36"/>
      <c r="K320" s="36"/>
      <c r="L320" s="33" t="str">
        <f aca="true">IF(I320="","",IF(K320&lt;&gt;"",K320,TODAY())-I320)</f>
        <v/>
      </c>
      <c r="M320" s="35"/>
      <c r="N320" s="35"/>
    </row>
    <row r="321" customFormat="false" ht="15" hidden="false" customHeight="false" outlineLevel="0" collapsed="false">
      <c r="A321" s="29" t="str">
        <f aca="false">IF(B321="","","OP-"&amp;TEXT(ROW()-4,"000"))</f>
        <v/>
      </c>
      <c r="B321" s="35"/>
      <c r="C321" s="35"/>
      <c r="D321" s="35"/>
      <c r="E321" s="39"/>
      <c r="F321" s="38" t="str">
        <f aca="false">IF(D321="","",IFERROR(INDEX(Listas!$B$5:$B$10,MATCH(D321,Listas!$A$5:$A$10,0)),""))</f>
        <v/>
      </c>
      <c r="G321" s="34" t="str">
        <f aca="false">IF(OR(E321="",F321=""),"",E321*F321)</f>
        <v/>
      </c>
      <c r="H321" s="35"/>
      <c r="I321" s="36"/>
      <c r="J321" s="36"/>
      <c r="K321" s="36"/>
      <c r="L321" s="33" t="str">
        <f aca="true">IF(I321="","",IF(K321&lt;&gt;"",K321,TODAY())-I321)</f>
        <v/>
      </c>
      <c r="M321" s="35"/>
      <c r="N321" s="35"/>
    </row>
    <row r="322" customFormat="false" ht="15" hidden="false" customHeight="false" outlineLevel="0" collapsed="false">
      <c r="A322" s="29" t="str">
        <f aca="false">IF(B322="","","OP-"&amp;TEXT(ROW()-4,"000"))</f>
        <v/>
      </c>
      <c r="B322" s="35"/>
      <c r="C322" s="35"/>
      <c r="D322" s="35"/>
      <c r="E322" s="39"/>
      <c r="F322" s="38" t="str">
        <f aca="false">IF(D322="","",IFERROR(INDEX(Listas!$B$5:$B$10,MATCH(D322,Listas!$A$5:$A$10,0)),""))</f>
        <v/>
      </c>
      <c r="G322" s="34" t="str">
        <f aca="false">IF(OR(E322="",F322=""),"",E322*F322)</f>
        <v/>
      </c>
      <c r="H322" s="35"/>
      <c r="I322" s="36"/>
      <c r="J322" s="36"/>
      <c r="K322" s="36"/>
      <c r="L322" s="33" t="str">
        <f aca="true">IF(I322="","",IF(K322&lt;&gt;"",K322,TODAY())-I322)</f>
        <v/>
      </c>
      <c r="M322" s="35"/>
      <c r="N322" s="35"/>
    </row>
    <row r="323" customFormat="false" ht="15" hidden="false" customHeight="false" outlineLevel="0" collapsed="false">
      <c r="A323" s="29" t="str">
        <f aca="false">IF(B323="","","OP-"&amp;TEXT(ROW()-4,"000"))</f>
        <v/>
      </c>
      <c r="B323" s="35"/>
      <c r="C323" s="35"/>
      <c r="D323" s="35"/>
      <c r="E323" s="39"/>
      <c r="F323" s="38" t="str">
        <f aca="false">IF(D323="","",IFERROR(INDEX(Listas!$B$5:$B$10,MATCH(D323,Listas!$A$5:$A$10,0)),""))</f>
        <v/>
      </c>
      <c r="G323" s="34" t="str">
        <f aca="false">IF(OR(E323="",F323=""),"",E323*F323)</f>
        <v/>
      </c>
      <c r="H323" s="35"/>
      <c r="I323" s="36"/>
      <c r="J323" s="36"/>
      <c r="K323" s="36"/>
      <c r="L323" s="33" t="str">
        <f aca="true">IF(I323="","",IF(K323&lt;&gt;"",K323,TODAY())-I323)</f>
        <v/>
      </c>
      <c r="M323" s="35"/>
      <c r="N323" s="35"/>
    </row>
    <row r="324" customFormat="false" ht="15" hidden="false" customHeight="false" outlineLevel="0" collapsed="false">
      <c r="A324" s="29" t="str">
        <f aca="false">IF(B324="","","OP-"&amp;TEXT(ROW()-4,"000"))</f>
        <v/>
      </c>
      <c r="B324" s="35"/>
      <c r="C324" s="35"/>
      <c r="D324" s="35"/>
      <c r="E324" s="39"/>
      <c r="F324" s="38" t="str">
        <f aca="false">IF(D324="","",IFERROR(INDEX(Listas!$B$5:$B$10,MATCH(D324,Listas!$A$5:$A$10,0)),""))</f>
        <v/>
      </c>
      <c r="G324" s="34" t="str">
        <f aca="false">IF(OR(E324="",F324=""),"",E324*F324)</f>
        <v/>
      </c>
      <c r="H324" s="35"/>
      <c r="I324" s="36"/>
      <c r="J324" s="36"/>
      <c r="K324" s="36"/>
      <c r="L324" s="33" t="str">
        <f aca="true">IF(I324="","",IF(K324&lt;&gt;"",K324,TODAY())-I324)</f>
        <v/>
      </c>
      <c r="M324" s="35"/>
      <c r="N324" s="35"/>
    </row>
    <row r="325" customFormat="false" ht="15" hidden="false" customHeight="false" outlineLevel="0" collapsed="false">
      <c r="A325" s="29" t="str">
        <f aca="false">IF(B325="","","OP-"&amp;TEXT(ROW()-4,"000"))</f>
        <v/>
      </c>
      <c r="B325" s="35"/>
      <c r="C325" s="35"/>
      <c r="D325" s="35"/>
      <c r="E325" s="39"/>
      <c r="F325" s="38" t="str">
        <f aca="false">IF(D325="","",IFERROR(INDEX(Listas!$B$5:$B$10,MATCH(D325,Listas!$A$5:$A$10,0)),""))</f>
        <v/>
      </c>
      <c r="G325" s="34" t="str">
        <f aca="false">IF(OR(E325="",F325=""),"",E325*F325)</f>
        <v/>
      </c>
      <c r="H325" s="35"/>
      <c r="I325" s="36"/>
      <c r="J325" s="36"/>
      <c r="K325" s="36"/>
      <c r="L325" s="33" t="str">
        <f aca="true">IF(I325="","",IF(K325&lt;&gt;"",K325,TODAY())-I325)</f>
        <v/>
      </c>
      <c r="M325" s="35"/>
      <c r="N325" s="35"/>
    </row>
    <row r="326" customFormat="false" ht="15" hidden="false" customHeight="false" outlineLevel="0" collapsed="false">
      <c r="A326" s="29" t="str">
        <f aca="false">IF(B326="","","OP-"&amp;TEXT(ROW()-4,"000"))</f>
        <v/>
      </c>
      <c r="B326" s="35"/>
      <c r="C326" s="35"/>
      <c r="D326" s="35"/>
      <c r="E326" s="39"/>
      <c r="F326" s="38" t="str">
        <f aca="false">IF(D326="","",IFERROR(INDEX(Listas!$B$5:$B$10,MATCH(D326,Listas!$A$5:$A$10,0)),""))</f>
        <v/>
      </c>
      <c r="G326" s="34" t="str">
        <f aca="false">IF(OR(E326="",F326=""),"",E326*F326)</f>
        <v/>
      </c>
      <c r="H326" s="35"/>
      <c r="I326" s="36"/>
      <c r="J326" s="36"/>
      <c r="K326" s="36"/>
      <c r="L326" s="33" t="str">
        <f aca="true">IF(I326="","",IF(K326&lt;&gt;"",K326,TODAY())-I326)</f>
        <v/>
      </c>
      <c r="M326" s="35"/>
      <c r="N326" s="35"/>
    </row>
    <row r="327" customFormat="false" ht="15" hidden="false" customHeight="false" outlineLevel="0" collapsed="false">
      <c r="A327" s="29" t="str">
        <f aca="false">IF(B327="","","OP-"&amp;TEXT(ROW()-4,"000"))</f>
        <v/>
      </c>
      <c r="B327" s="35"/>
      <c r="C327" s="35"/>
      <c r="D327" s="35"/>
      <c r="E327" s="39"/>
      <c r="F327" s="38" t="str">
        <f aca="false">IF(D327="","",IFERROR(INDEX(Listas!$B$5:$B$10,MATCH(D327,Listas!$A$5:$A$10,0)),""))</f>
        <v/>
      </c>
      <c r="G327" s="34" t="str">
        <f aca="false">IF(OR(E327="",F327=""),"",E327*F327)</f>
        <v/>
      </c>
      <c r="H327" s="35"/>
      <c r="I327" s="36"/>
      <c r="J327" s="36"/>
      <c r="K327" s="36"/>
      <c r="L327" s="33" t="str">
        <f aca="true">IF(I327="","",IF(K327&lt;&gt;"",K327,TODAY())-I327)</f>
        <v/>
      </c>
      <c r="M327" s="35"/>
      <c r="N327" s="35"/>
    </row>
    <row r="328" customFormat="false" ht="15" hidden="false" customHeight="false" outlineLevel="0" collapsed="false">
      <c r="A328" s="29" t="str">
        <f aca="false">IF(B328="","","OP-"&amp;TEXT(ROW()-4,"000"))</f>
        <v/>
      </c>
      <c r="B328" s="35"/>
      <c r="C328" s="35"/>
      <c r="D328" s="35"/>
      <c r="E328" s="39"/>
      <c r="F328" s="38" t="str">
        <f aca="false">IF(D328="","",IFERROR(INDEX(Listas!$B$5:$B$10,MATCH(D328,Listas!$A$5:$A$10,0)),""))</f>
        <v/>
      </c>
      <c r="G328" s="34" t="str">
        <f aca="false">IF(OR(E328="",F328=""),"",E328*F328)</f>
        <v/>
      </c>
      <c r="H328" s="35"/>
      <c r="I328" s="36"/>
      <c r="J328" s="36"/>
      <c r="K328" s="36"/>
      <c r="L328" s="33" t="str">
        <f aca="true">IF(I328="","",IF(K328&lt;&gt;"",K328,TODAY())-I328)</f>
        <v/>
      </c>
      <c r="M328" s="35"/>
      <c r="N328" s="35"/>
    </row>
    <row r="329" customFormat="false" ht="15" hidden="false" customHeight="false" outlineLevel="0" collapsed="false">
      <c r="A329" s="29" t="str">
        <f aca="false">IF(B329="","","OP-"&amp;TEXT(ROW()-4,"000"))</f>
        <v/>
      </c>
      <c r="B329" s="35"/>
      <c r="C329" s="35"/>
      <c r="D329" s="35"/>
      <c r="E329" s="39"/>
      <c r="F329" s="38" t="str">
        <f aca="false">IF(D329="","",IFERROR(INDEX(Listas!$B$5:$B$10,MATCH(D329,Listas!$A$5:$A$10,0)),""))</f>
        <v/>
      </c>
      <c r="G329" s="34" t="str">
        <f aca="false">IF(OR(E329="",F329=""),"",E329*F329)</f>
        <v/>
      </c>
      <c r="H329" s="35"/>
      <c r="I329" s="36"/>
      <c r="J329" s="36"/>
      <c r="K329" s="36"/>
      <c r="L329" s="33" t="str">
        <f aca="true">IF(I329="","",IF(K329&lt;&gt;"",K329,TODAY())-I329)</f>
        <v/>
      </c>
      <c r="M329" s="35"/>
      <c r="N329" s="35"/>
    </row>
    <row r="330" customFormat="false" ht="15" hidden="false" customHeight="false" outlineLevel="0" collapsed="false">
      <c r="A330" s="29" t="str">
        <f aca="false">IF(B330="","","OP-"&amp;TEXT(ROW()-4,"000"))</f>
        <v/>
      </c>
      <c r="B330" s="35"/>
      <c r="C330" s="35"/>
      <c r="D330" s="35"/>
      <c r="E330" s="39"/>
      <c r="F330" s="38" t="str">
        <f aca="false">IF(D330="","",IFERROR(INDEX(Listas!$B$5:$B$10,MATCH(D330,Listas!$A$5:$A$10,0)),""))</f>
        <v/>
      </c>
      <c r="G330" s="34" t="str">
        <f aca="false">IF(OR(E330="",F330=""),"",E330*F330)</f>
        <v/>
      </c>
      <c r="H330" s="35"/>
      <c r="I330" s="36"/>
      <c r="J330" s="36"/>
      <c r="K330" s="36"/>
      <c r="L330" s="33" t="str">
        <f aca="true">IF(I330="","",IF(K330&lt;&gt;"",K330,TODAY())-I330)</f>
        <v/>
      </c>
      <c r="M330" s="35"/>
      <c r="N330" s="35"/>
    </row>
    <row r="331" customFormat="false" ht="15" hidden="false" customHeight="false" outlineLevel="0" collapsed="false">
      <c r="A331" s="29" t="str">
        <f aca="false">IF(B331="","","OP-"&amp;TEXT(ROW()-4,"000"))</f>
        <v/>
      </c>
      <c r="B331" s="35"/>
      <c r="C331" s="35"/>
      <c r="D331" s="35"/>
      <c r="E331" s="39"/>
      <c r="F331" s="38" t="str">
        <f aca="false">IF(D331="","",IFERROR(INDEX(Listas!$B$5:$B$10,MATCH(D331,Listas!$A$5:$A$10,0)),""))</f>
        <v/>
      </c>
      <c r="G331" s="34" t="str">
        <f aca="false">IF(OR(E331="",F331=""),"",E331*F331)</f>
        <v/>
      </c>
      <c r="H331" s="35"/>
      <c r="I331" s="36"/>
      <c r="J331" s="36"/>
      <c r="K331" s="36"/>
      <c r="L331" s="33" t="str">
        <f aca="true">IF(I331="","",IF(K331&lt;&gt;"",K331,TODAY())-I331)</f>
        <v/>
      </c>
      <c r="M331" s="35"/>
      <c r="N331" s="35"/>
    </row>
    <row r="332" customFormat="false" ht="15" hidden="false" customHeight="false" outlineLevel="0" collapsed="false">
      <c r="A332" s="29" t="str">
        <f aca="false">IF(B332="","","OP-"&amp;TEXT(ROW()-4,"000"))</f>
        <v/>
      </c>
      <c r="B332" s="35"/>
      <c r="C332" s="35"/>
      <c r="D332" s="35"/>
      <c r="E332" s="39"/>
      <c r="F332" s="38" t="str">
        <f aca="false">IF(D332="","",IFERROR(INDEX(Listas!$B$5:$B$10,MATCH(D332,Listas!$A$5:$A$10,0)),""))</f>
        <v/>
      </c>
      <c r="G332" s="34" t="str">
        <f aca="false">IF(OR(E332="",F332=""),"",E332*F332)</f>
        <v/>
      </c>
      <c r="H332" s="35"/>
      <c r="I332" s="36"/>
      <c r="J332" s="36"/>
      <c r="K332" s="36"/>
      <c r="L332" s="33" t="str">
        <f aca="true">IF(I332="","",IF(K332&lt;&gt;"",K332,TODAY())-I332)</f>
        <v/>
      </c>
      <c r="M332" s="35"/>
      <c r="N332" s="35"/>
    </row>
    <row r="333" customFormat="false" ht="15" hidden="false" customHeight="false" outlineLevel="0" collapsed="false">
      <c r="A333" s="29" t="str">
        <f aca="false">IF(B333="","","OP-"&amp;TEXT(ROW()-4,"000"))</f>
        <v/>
      </c>
      <c r="B333" s="35"/>
      <c r="C333" s="35"/>
      <c r="D333" s="35"/>
      <c r="E333" s="39"/>
      <c r="F333" s="38" t="str">
        <f aca="false">IF(D333="","",IFERROR(INDEX(Listas!$B$5:$B$10,MATCH(D333,Listas!$A$5:$A$10,0)),""))</f>
        <v/>
      </c>
      <c r="G333" s="34" t="str">
        <f aca="false">IF(OR(E333="",F333=""),"",E333*F333)</f>
        <v/>
      </c>
      <c r="H333" s="35"/>
      <c r="I333" s="36"/>
      <c r="J333" s="36"/>
      <c r="K333" s="36"/>
      <c r="L333" s="33" t="str">
        <f aca="true">IF(I333="","",IF(K333&lt;&gt;"",K333,TODAY())-I333)</f>
        <v/>
      </c>
      <c r="M333" s="35"/>
      <c r="N333" s="35"/>
    </row>
    <row r="334" customFormat="false" ht="15" hidden="false" customHeight="false" outlineLevel="0" collapsed="false">
      <c r="A334" s="29" t="str">
        <f aca="false">IF(B334="","","OP-"&amp;TEXT(ROW()-4,"000"))</f>
        <v/>
      </c>
      <c r="B334" s="35"/>
      <c r="C334" s="35"/>
      <c r="D334" s="35"/>
      <c r="E334" s="39"/>
      <c r="F334" s="38" t="str">
        <f aca="false">IF(D334="","",IFERROR(INDEX(Listas!$B$5:$B$10,MATCH(D334,Listas!$A$5:$A$10,0)),""))</f>
        <v/>
      </c>
      <c r="G334" s="34" t="str">
        <f aca="false">IF(OR(E334="",F334=""),"",E334*F334)</f>
        <v/>
      </c>
      <c r="H334" s="35"/>
      <c r="I334" s="36"/>
      <c r="J334" s="36"/>
      <c r="K334" s="36"/>
      <c r="L334" s="33" t="str">
        <f aca="true">IF(I334="","",IF(K334&lt;&gt;"",K334,TODAY())-I334)</f>
        <v/>
      </c>
      <c r="M334" s="35"/>
      <c r="N334" s="35"/>
    </row>
    <row r="335" customFormat="false" ht="15" hidden="false" customHeight="false" outlineLevel="0" collapsed="false">
      <c r="A335" s="29" t="str">
        <f aca="false">IF(B335="","","OP-"&amp;TEXT(ROW()-4,"000"))</f>
        <v/>
      </c>
      <c r="B335" s="35"/>
      <c r="C335" s="35"/>
      <c r="D335" s="35"/>
      <c r="E335" s="39"/>
      <c r="F335" s="38" t="str">
        <f aca="false">IF(D335="","",IFERROR(INDEX(Listas!$B$5:$B$10,MATCH(D335,Listas!$A$5:$A$10,0)),""))</f>
        <v/>
      </c>
      <c r="G335" s="34" t="str">
        <f aca="false">IF(OR(E335="",F335=""),"",E335*F335)</f>
        <v/>
      </c>
      <c r="H335" s="35"/>
      <c r="I335" s="36"/>
      <c r="J335" s="36"/>
      <c r="K335" s="36"/>
      <c r="L335" s="33" t="str">
        <f aca="true">IF(I335="","",IF(K335&lt;&gt;"",K335,TODAY())-I335)</f>
        <v/>
      </c>
      <c r="M335" s="35"/>
      <c r="N335" s="35"/>
    </row>
    <row r="336" customFormat="false" ht="15" hidden="false" customHeight="false" outlineLevel="0" collapsed="false">
      <c r="A336" s="29" t="str">
        <f aca="false">IF(B336="","","OP-"&amp;TEXT(ROW()-4,"000"))</f>
        <v/>
      </c>
      <c r="B336" s="35"/>
      <c r="C336" s="35"/>
      <c r="D336" s="35"/>
      <c r="E336" s="39"/>
      <c r="F336" s="38" t="str">
        <f aca="false">IF(D336="","",IFERROR(INDEX(Listas!$B$5:$B$10,MATCH(D336,Listas!$A$5:$A$10,0)),""))</f>
        <v/>
      </c>
      <c r="G336" s="34" t="str">
        <f aca="false">IF(OR(E336="",F336=""),"",E336*F336)</f>
        <v/>
      </c>
      <c r="H336" s="35"/>
      <c r="I336" s="36"/>
      <c r="J336" s="36"/>
      <c r="K336" s="36"/>
      <c r="L336" s="33" t="str">
        <f aca="true">IF(I336="","",IF(K336&lt;&gt;"",K336,TODAY())-I336)</f>
        <v/>
      </c>
      <c r="M336" s="35"/>
      <c r="N336" s="35"/>
    </row>
    <row r="337" customFormat="false" ht="15" hidden="false" customHeight="false" outlineLevel="0" collapsed="false">
      <c r="A337" s="29" t="str">
        <f aca="false">IF(B337="","","OP-"&amp;TEXT(ROW()-4,"000"))</f>
        <v/>
      </c>
      <c r="B337" s="35"/>
      <c r="C337" s="35"/>
      <c r="D337" s="35"/>
      <c r="E337" s="39"/>
      <c r="F337" s="38" t="str">
        <f aca="false">IF(D337="","",IFERROR(INDEX(Listas!$B$5:$B$10,MATCH(D337,Listas!$A$5:$A$10,0)),""))</f>
        <v/>
      </c>
      <c r="G337" s="34" t="str">
        <f aca="false">IF(OR(E337="",F337=""),"",E337*F337)</f>
        <v/>
      </c>
      <c r="H337" s="35"/>
      <c r="I337" s="36"/>
      <c r="J337" s="36"/>
      <c r="K337" s="36"/>
      <c r="L337" s="33" t="str">
        <f aca="true">IF(I337="","",IF(K337&lt;&gt;"",K337,TODAY())-I337)</f>
        <v/>
      </c>
      <c r="M337" s="35"/>
      <c r="N337" s="35"/>
    </row>
    <row r="338" customFormat="false" ht="15" hidden="false" customHeight="false" outlineLevel="0" collapsed="false">
      <c r="A338" s="29" t="str">
        <f aca="false">IF(B338="","","OP-"&amp;TEXT(ROW()-4,"000"))</f>
        <v/>
      </c>
      <c r="B338" s="35"/>
      <c r="C338" s="35"/>
      <c r="D338" s="35"/>
      <c r="E338" s="39"/>
      <c r="F338" s="38" t="str">
        <f aca="false">IF(D338="","",IFERROR(INDEX(Listas!$B$5:$B$10,MATCH(D338,Listas!$A$5:$A$10,0)),""))</f>
        <v/>
      </c>
      <c r="G338" s="34" t="str">
        <f aca="false">IF(OR(E338="",F338=""),"",E338*F338)</f>
        <v/>
      </c>
      <c r="H338" s="35"/>
      <c r="I338" s="36"/>
      <c r="J338" s="36"/>
      <c r="K338" s="36"/>
      <c r="L338" s="33" t="str">
        <f aca="true">IF(I338="","",IF(K338&lt;&gt;"",K338,TODAY())-I338)</f>
        <v/>
      </c>
      <c r="M338" s="35"/>
      <c r="N338" s="35"/>
    </row>
    <row r="339" customFormat="false" ht="15" hidden="false" customHeight="false" outlineLevel="0" collapsed="false">
      <c r="A339" s="29" t="str">
        <f aca="false">IF(B339="","","OP-"&amp;TEXT(ROW()-4,"000"))</f>
        <v/>
      </c>
      <c r="B339" s="35"/>
      <c r="C339" s="35"/>
      <c r="D339" s="35"/>
      <c r="E339" s="39"/>
      <c r="F339" s="38" t="str">
        <f aca="false">IF(D339="","",IFERROR(INDEX(Listas!$B$5:$B$10,MATCH(D339,Listas!$A$5:$A$10,0)),""))</f>
        <v/>
      </c>
      <c r="G339" s="34" t="str">
        <f aca="false">IF(OR(E339="",F339=""),"",E339*F339)</f>
        <v/>
      </c>
      <c r="H339" s="35"/>
      <c r="I339" s="36"/>
      <c r="J339" s="36"/>
      <c r="K339" s="36"/>
      <c r="L339" s="33" t="str">
        <f aca="true">IF(I339="","",IF(K339&lt;&gt;"",K339,TODAY())-I339)</f>
        <v/>
      </c>
      <c r="M339" s="35"/>
      <c r="N339" s="35"/>
    </row>
    <row r="340" customFormat="false" ht="15" hidden="false" customHeight="false" outlineLevel="0" collapsed="false">
      <c r="A340" s="29" t="str">
        <f aca="false">IF(B340="","","OP-"&amp;TEXT(ROW()-4,"000"))</f>
        <v/>
      </c>
      <c r="B340" s="35"/>
      <c r="C340" s="35"/>
      <c r="D340" s="35"/>
      <c r="E340" s="39"/>
      <c r="F340" s="38" t="str">
        <f aca="false">IF(D340="","",IFERROR(INDEX(Listas!$B$5:$B$10,MATCH(D340,Listas!$A$5:$A$10,0)),""))</f>
        <v/>
      </c>
      <c r="G340" s="34" t="str">
        <f aca="false">IF(OR(E340="",F340=""),"",E340*F340)</f>
        <v/>
      </c>
      <c r="H340" s="35"/>
      <c r="I340" s="36"/>
      <c r="J340" s="36"/>
      <c r="K340" s="36"/>
      <c r="L340" s="33" t="str">
        <f aca="true">IF(I340="","",IF(K340&lt;&gt;"",K340,TODAY())-I340)</f>
        <v/>
      </c>
      <c r="M340" s="35"/>
      <c r="N340" s="35"/>
    </row>
    <row r="341" customFormat="false" ht="15" hidden="false" customHeight="false" outlineLevel="0" collapsed="false">
      <c r="A341" s="29" t="str">
        <f aca="false">IF(B341="","","OP-"&amp;TEXT(ROW()-4,"000"))</f>
        <v/>
      </c>
      <c r="B341" s="35"/>
      <c r="C341" s="35"/>
      <c r="D341" s="35"/>
      <c r="E341" s="39"/>
      <c r="F341" s="38" t="str">
        <f aca="false">IF(D341="","",IFERROR(INDEX(Listas!$B$5:$B$10,MATCH(D341,Listas!$A$5:$A$10,0)),""))</f>
        <v/>
      </c>
      <c r="G341" s="34" t="str">
        <f aca="false">IF(OR(E341="",F341=""),"",E341*F341)</f>
        <v/>
      </c>
      <c r="H341" s="35"/>
      <c r="I341" s="36"/>
      <c r="J341" s="36"/>
      <c r="K341" s="36"/>
      <c r="L341" s="33" t="str">
        <f aca="true">IF(I341="","",IF(K341&lt;&gt;"",K341,TODAY())-I341)</f>
        <v/>
      </c>
      <c r="M341" s="35"/>
      <c r="N341" s="35"/>
    </row>
    <row r="342" customFormat="false" ht="15" hidden="false" customHeight="false" outlineLevel="0" collapsed="false">
      <c r="A342" s="29" t="str">
        <f aca="false">IF(B342="","","OP-"&amp;TEXT(ROW()-4,"000"))</f>
        <v/>
      </c>
      <c r="B342" s="35"/>
      <c r="C342" s="35"/>
      <c r="D342" s="35"/>
      <c r="E342" s="39"/>
      <c r="F342" s="38" t="str">
        <f aca="false">IF(D342="","",IFERROR(INDEX(Listas!$B$5:$B$10,MATCH(D342,Listas!$A$5:$A$10,0)),""))</f>
        <v/>
      </c>
      <c r="G342" s="34" t="str">
        <f aca="false">IF(OR(E342="",F342=""),"",E342*F342)</f>
        <v/>
      </c>
      <c r="H342" s="35"/>
      <c r="I342" s="36"/>
      <c r="J342" s="36"/>
      <c r="K342" s="36"/>
      <c r="L342" s="33" t="str">
        <f aca="true">IF(I342="","",IF(K342&lt;&gt;"",K342,TODAY())-I342)</f>
        <v/>
      </c>
      <c r="M342" s="35"/>
      <c r="N342" s="35"/>
    </row>
    <row r="343" customFormat="false" ht="15" hidden="false" customHeight="false" outlineLevel="0" collapsed="false">
      <c r="A343" s="29" t="str">
        <f aca="false">IF(B343="","","OP-"&amp;TEXT(ROW()-4,"000"))</f>
        <v/>
      </c>
      <c r="B343" s="35"/>
      <c r="C343" s="35"/>
      <c r="D343" s="35"/>
      <c r="E343" s="39"/>
      <c r="F343" s="38" t="str">
        <f aca="false">IF(D343="","",IFERROR(INDEX(Listas!$B$5:$B$10,MATCH(D343,Listas!$A$5:$A$10,0)),""))</f>
        <v/>
      </c>
      <c r="G343" s="34" t="str">
        <f aca="false">IF(OR(E343="",F343=""),"",E343*F343)</f>
        <v/>
      </c>
      <c r="H343" s="35"/>
      <c r="I343" s="36"/>
      <c r="J343" s="36"/>
      <c r="K343" s="36"/>
      <c r="L343" s="33" t="str">
        <f aca="true">IF(I343="","",IF(K343&lt;&gt;"",K343,TODAY())-I343)</f>
        <v/>
      </c>
      <c r="M343" s="35"/>
      <c r="N343" s="35"/>
    </row>
    <row r="344" customFormat="false" ht="15" hidden="false" customHeight="false" outlineLevel="0" collapsed="false">
      <c r="A344" s="29" t="str">
        <f aca="false">IF(B344="","","OP-"&amp;TEXT(ROW()-4,"000"))</f>
        <v/>
      </c>
      <c r="B344" s="35"/>
      <c r="C344" s="35"/>
      <c r="D344" s="35"/>
      <c r="E344" s="39"/>
      <c r="F344" s="38" t="str">
        <f aca="false">IF(D344="","",IFERROR(INDEX(Listas!$B$5:$B$10,MATCH(D344,Listas!$A$5:$A$10,0)),""))</f>
        <v/>
      </c>
      <c r="G344" s="34" t="str">
        <f aca="false">IF(OR(E344="",F344=""),"",E344*F344)</f>
        <v/>
      </c>
      <c r="H344" s="35"/>
      <c r="I344" s="36"/>
      <c r="J344" s="36"/>
      <c r="K344" s="36"/>
      <c r="L344" s="33" t="str">
        <f aca="true">IF(I344="","",IF(K344&lt;&gt;"",K344,TODAY())-I344)</f>
        <v/>
      </c>
      <c r="M344" s="35"/>
      <c r="N344" s="35"/>
    </row>
    <row r="345" customFormat="false" ht="15" hidden="false" customHeight="false" outlineLevel="0" collapsed="false">
      <c r="A345" s="29" t="str">
        <f aca="false">IF(B345="","","OP-"&amp;TEXT(ROW()-4,"000"))</f>
        <v/>
      </c>
      <c r="B345" s="35"/>
      <c r="C345" s="35"/>
      <c r="D345" s="35"/>
      <c r="E345" s="39"/>
      <c r="F345" s="38" t="str">
        <f aca="false">IF(D345="","",IFERROR(INDEX(Listas!$B$5:$B$10,MATCH(D345,Listas!$A$5:$A$10,0)),""))</f>
        <v/>
      </c>
      <c r="G345" s="34" t="str">
        <f aca="false">IF(OR(E345="",F345=""),"",E345*F345)</f>
        <v/>
      </c>
      <c r="H345" s="35"/>
      <c r="I345" s="36"/>
      <c r="J345" s="36"/>
      <c r="K345" s="36"/>
      <c r="L345" s="33" t="str">
        <f aca="true">IF(I345="","",IF(K345&lt;&gt;"",K345,TODAY())-I345)</f>
        <v/>
      </c>
      <c r="M345" s="35"/>
      <c r="N345" s="35"/>
    </row>
    <row r="346" customFormat="false" ht="15" hidden="false" customHeight="false" outlineLevel="0" collapsed="false">
      <c r="A346" s="29" t="str">
        <f aca="false">IF(B346="","","OP-"&amp;TEXT(ROW()-4,"000"))</f>
        <v/>
      </c>
      <c r="B346" s="35"/>
      <c r="C346" s="35"/>
      <c r="D346" s="35"/>
      <c r="E346" s="39"/>
      <c r="F346" s="38" t="str">
        <f aca="false">IF(D346="","",IFERROR(INDEX(Listas!$B$5:$B$10,MATCH(D346,Listas!$A$5:$A$10,0)),""))</f>
        <v/>
      </c>
      <c r="G346" s="34" t="str">
        <f aca="false">IF(OR(E346="",F346=""),"",E346*F346)</f>
        <v/>
      </c>
      <c r="H346" s="35"/>
      <c r="I346" s="36"/>
      <c r="J346" s="36"/>
      <c r="K346" s="36"/>
      <c r="L346" s="33" t="str">
        <f aca="true">IF(I346="","",IF(K346&lt;&gt;"",K346,TODAY())-I346)</f>
        <v/>
      </c>
      <c r="M346" s="35"/>
      <c r="N346" s="35"/>
    </row>
    <row r="347" customFormat="false" ht="15" hidden="false" customHeight="false" outlineLevel="0" collapsed="false">
      <c r="A347" s="29" t="str">
        <f aca="false">IF(B347="","","OP-"&amp;TEXT(ROW()-4,"000"))</f>
        <v/>
      </c>
      <c r="B347" s="35"/>
      <c r="C347" s="35"/>
      <c r="D347" s="35"/>
      <c r="E347" s="39"/>
      <c r="F347" s="38" t="str">
        <f aca="false">IF(D347="","",IFERROR(INDEX(Listas!$B$5:$B$10,MATCH(D347,Listas!$A$5:$A$10,0)),""))</f>
        <v/>
      </c>
      <c r="G347" s="34" t="str">
        <f aca="false">IF(OR(E347="",F347=""),"",E347*F347)</f>
        <v/>
      </c>
      <c r="H347" s="35"/>
      <c r="I347" s="36"/>
      <c r="J347" s="36"/>
      <c r="K347" s="36"/>
      <c r="L347" s="33" t="str">
        <f aca="true">IF(I347="","",IF(K347&lt;&gt;"",K347,TODAY())-I347)</f>
        <v/>
      </c>
      <c r="M347" s="35"/>
      <c r="N347" s="35"/>
    </row>
    <row r="348" customFormat="false" ht="15" hidden="false" customHeight="false" outlineLevel="0" collapsed="false">
      <c r="A348" s="29" t="str">
        <f aca="false">IF(B348="","","OP-"&amp;TEXT(ROW()-4,"000"))</f>
        <v/>
      </c>
      <c r="B348" s="35"/>
      <c r="C348" s="35"/>
      <c r="D348" s="35"/>
      <c r="E348" s="39"/>
      <c r="F348" s="38" t="str">
        <f aca="false">IF(D348="","",IFERROR(INDEX(Listas!$B$5:$B$10,MATCH(D348,Listas!$A$5:$A$10,0)),""))</f>
        <v/>
      </c>
      <c r="G348" s="34" t="str">
        <f aca="false">IF(OR(E348="",F348=""),"",E348*F348)</f>
        <v/>
      </c>
      <c r="H348" s="35"/>
      <c r="I348" s="36"/>
      <c r="J348" s="36"/>
      <c r="K348" s="36"/>
      <c r="L348" s="33" t="str">
        <f aca="true">IF(I348="","",IF(K348&lt;&gt;"",K348,TODAY())-I348)</f>
        <v/>
      </c>
      <c r="M348" s="35"/>
      <c r="N348" s="35"/>
    </row>
    <row r="349" customFormat="false" ht="15" hidden="false" customHeight="false" outlineLevel="0" collapsed="false">
      <c r="A349" s="29" t="str">
        <f aca="false">IF(B349="","","OP-"&amp;TEXT(ROW()-4,"000"))</f>
        <v/>
      </c>
      <c r="B349" s="35"/>
      <c r="C349" s="35"/>
      <c r="D349" s="35"/>
      <c r="E349" s="39"/>
      <c r="F349" s="38" t="str">
        <f aca="false">IF(D349="","",IFERROR(INDEX(Listas!$B$5:$B$10,MATCH(D349,Listas!$A$5:$A$10,0)),""))</f>
        <v/>
      </c>
      <c r="G349" s="34" t="str">
        <f aca="false">IF(OR(E349="",F349=""),"",E349*F349)</f>
        <v/>
      </c>
      <c r="H349" s="35"/>
      <c r="I349" s="36"/>
      <c r="J349" s="36"/>
      <c r="K349" s="36"/>
      <c r="L349" s="33" t="str">
        <f aca="true">IF(I349="","",IF(K349&lt;&gt;"",K349,TODAY())-I349)</f>
        <v/>
      </c>
      <c r="M349" s="35"/>
      <c r="N349" s="35"/>
    </row>
    <row r="350" customFormat="false" ht="15" hidden="false" customHeight="false" outlineLevel="0" collapsed="false">
      <c r="A350" s="29" t="str">
        <f aca="false">IF(B350="","","OP-"&amp;TEXT(ROW()-4,"000"))</f>
        <v/>
      </c>
      <c r="B350" s="35"/>
      <c r="C350" s="35"/>
      <c r="D350" s="35"/>
      <c r="E350" s="39"/>
      <c r="F350" s="38" t="str">
        <f aca="false">IF(D350="","",IFERROR(INDEX(Listas!$B$5:$B$10,MATCH(D350,Listas!$A$5:$A$10,0)),""))</f>
        <v/>
      </c>
      <c r="G350" s="34" t="str">
        <f aca="false">IF(OR(E350="",F350=""),"",E350*F350)</f>
        <v/>
      </c>
      <c r="H350" s="35"/>
      <c r="I350" s="36"/>
      <c r="J350" s="36"/>
      <c r="K350" s="36"/>
      <c r="L350" s="33" t="str">
        <f aca="true">IF(I350="","",IF(K350&lt;&gt;"",K350,TODAY())-I350)</f>
        <v/>
      </c>
      <c r="M350" s="35"/>
      <c r="N350" s="35"/>
    </row>
    <row r="351" customFormat="false" ht="15" hidden="false" customHeight="false" outlineLevel="0" collapsed="false">
      <c r="A351" s="29" t="str">
        <f aca="false">IF(B351="","","OP-"&amp;TEXT(ROW()-4,"000"))</f>
        <v/>
      </c>
      <c r="B351" s="35"/>
      <c r="C351" s="35"/>
      <c r="D351" s="35"/>
      <c r="E351" s="39"/>
      <c r="F351" s="38" t="str">
        <f aca="false">IF(D351="","",IFERROR(INDEX(Listas!$B$5:$B$10,MATCH(D351,Listas!$A$5:$A$10,0)),""))</f>
        <v/>
      </c>
      <c r="G351" s="34" t="str">
        <f aca="false">IF(OR(E351="",F351=""),"",E351*F351)</f>
        <v/>
      </c>
      <c r="H351" s="35"/>
      <c r="I351" s="36"/>
      <c r="J351" s="36"/>
      <c r="K351" s="36"/>
      <c r="L351" s="33" t="str">
        <f aca="true">IF(I351="","",IF(K351&lt;&gt;"",K351,TODAY())-I351)</f>
        <v/>
      </c>
      <c r="M351" s="35"/>
      <c r="N351" s="35"/>
    </row>
    <row r="352" customFormat="false" ht="15" hidden="false" customHeight="false" outlineLevel="0" collapsed="false">
      <c r="A352" s="29" t="str">
        <f aca="false">IF(B352="","","OP-"&amp;TEXT(ROW()-4,"000"))</f>
        <v/>
      </c>
      <c r="B352" s="35"/>
      <c r="C352" s="35"/>
      <c r="D352" s="35"/>
      <c r="E352" s="39"/>
      <c r="F352" s="38" t="str">
        <f aca="false">IF(D352="","",IFERROR(INDEX(Listas!$B$5:$B$10,MATCH(D352,Listas!$A$5:$A$10,0)),""))</f>
        <v/>
      </c>
      <c r="G352" s="34" t="str">
        <f aca="false">IF(OR(E352="",F352=""),"",E352*F352)</f>
        <v/>
      </c>
      <c r="H352" s="35"/>
      <c r="I352" s="36"/>
      <c r="J352" s="36"/>
      <c r="K352" s="36"/>
      <c r="L352" s="33" t="str">
        <f aca="true">IF(I352="","",IF(K352&lt;&gt;"",K352,TODAY())-I352)</f>
        <v/>
      </c>
      <c r="M352" s="35"/>
      <c r="N352" s="35"/>
    </row>
    <row r="353" customFormat="false" ht="15" hidden="false" customHeight="false" outlineLevel="0" collapsed="false">
      <c r="A353" s="29" t="str">
        <f aca="false">IF(B353="","","OP-"&amp;TEXT(ROW()-4,"000"))</f>
        <v/>
      </c>
      <c r="B353" s="35"/>
      <c r="C353" s="35"/>
      <c r="D353" s="35"/>
      <c r="E353" s="39"/>
      <c r="F353" s="38" t="str">
        <f aca="false">IF(D353="","",IFERROR(INDEX(Listas!$B$5:$B$10,MATCH(D353,Listas!$A$5:$A$10,0)),""))</f>
        <v/>
      </c>
      <c r="G353" s="34" t="str">
        <f aca="false">IF(OR(E353="",F353=""),"",E353*F353)</f>
        <v/>
      </c>
      <c r="H353" s="35"/>
      <c r="I353" s="36"/>
      <c r="J353" s="36"/>
      <c r="K353" s="36"/>
      <c r="L353" s="33" t="str">
        <f aca="true">IF(I353="","",IF(K353&lt;&gt;"",K353,TODAY())-I353)</f>
        <v/>
      </c>
      <c r="M353" s="35"/>
      <c r="N353" s="35"/>
    </row>
    <row r="354" customFormat="false" ht="15" hidden="false" customHeight="false" outlineLevel="0" collapsed="false">
      <c r="A354" s="29" t="str">
        <f aca="false">IF(B354="","","OP-"&amp;TEXT(ROW()-4,"000"))</f>
        <v/>
      </c>
      <c r="B354" s="35"/>
      <c r="C354" s="35"/>
      <c r="D354" s="35"/>
      <c r="E354" s="39"/>
      <c r="F354" s="38" t="str">
        <f aca="false">IF(D354="","",IFERROR(INDEX(Listas!$B$5:$B$10,MATCH(D354,Listas!$A$5:$A$10,0)),""))</f>
        <v/>
      </c>
      <c r="G354" s="34" t="str">
        <f aca="false">IF(OR(E354="",F354=""),"",E354*F354)</f>
        <v/>
      </c>
      <c r="H354" s="35"/>
      <c r="I354" s="36"/>
      <c r="J354" s="36"/>
      <c r="K354" s="36"/>
      <c r="L354" s="33" t="str">
        <f aca="true">IF(I354="","",IF(K354&lt;&gt;"",K354,TODAY())-I354)</f>
        <v/>
      </c>
      <c r="M354" s="35"/>
      <c r="N354" s="35"/>
    </row>
    <row r="355" customFormat="false" ht="15" hidden="false" customHeight="false" outlineLevel="0" collapsed="false">
      <c r="A355" s="29" t="str">
        <f aca="false">IF(B355="","","OP-"&amp;TEXT(ROW()-4,"000"))</f>
        <v/>
      </c>
      <c r="B355" s="35"/>
      <c r="C355" s="35"/>
      <c r="D355" s="35"/>
      <c r="E355" s="39"/>
      <c r="F355" s="38" t="str">
        <f aca="false">IF(D355="","",IFERROR(INDEX(Listas!$B$5:$B$10,MATCH(D355,Listas!$A$5:$A$10,0)),""))</f>
        <v/>
      </c>
      <c r="G355" s="34" t="str">
        <f aca="false">IF(OR(E355="",F355=""),"",E355*F355)</f>
        <v/>
      </c>
      <c r="H355" s="35"/>
      <c r="I355" s="36"/>
      <c r="J355" s="36"/>
      <c r="K355" s="36"/>
      <c r="L355" s="33" t="str">
        <f aca="true">IF(I355="","",IF(K355&lt;&gt;"",K355,TODAY())-I355)</f>
        <v/>
      </c>
      <c r="M355" s="35"/>
      <c r="N355" s="35"/>
    </row>
    <row r="356" customFormat="false" ht="15" hidden="false" customHeight="false" outlineLevel="0" collapsed="false">
      <c r="A356" s="29" t="str">
        <f aca="false">IF(B356="","","OP-"&amp;TEXT(ROW()-4,"000"))</f>
        <v/>
      </c>
      <c r="B356" s="35"/>
      <c r="C356" s="35"/>
      <c r="D356" s="35"/>
      <c r="E356" s="39"/>
      <c r="F356" s="38" t="str">
        <f aca="false">IF(D356="","",IFERROR(INDEX(Listas!$B$5:$B$10,MATCH(D356,Listas!$A$5:$A$10,0)),""))</f>
        <v/>
      </c>
      <c r="G356" s="34" t="str">
        <f aca="false">IF(OR(E356="",F356=""),"",E356*F356)</f>
        <v/>
      </c>
      <c r="H356" s="35"/>
      <c r="I356" s="36"/>
      <c r="J356" s="36"/>
      <c r="K356" s="36"/>
      <c r="L356" s="33" t="str">
        <f aca="true">IF(I356="","",IF(K356&lt;&gt;"",K356,TODAY())-I356)</f>
        <v/>
      </c>
      <c r="M356" s="35"/>
      <c r="N356" s="35"/>
    </row>
    <row r="357" customFormat="false" ht="15" hidden="false" customHeight="false" outlineLevel="0" collapsed="false">
      <c r="A357" s="29" t="str">
        <f aca="false">IF(B357="","","OP-"&amp;TEXT(ROW()-4,"000"))</f>
        <v/>
      </c>
      <c r="B357" s="35"/>
      <c r="C357" s="35"/>
      <c r="D357" s="35"/>
      <c r="E357" s="39"/>
      <c r="F357" s="38" t="str">
        <f aca="false">IF(D357="","",IFERROR(INDEX(Listas!$B$5:$B$10,MATCH(D357,Listas!$A$5:$A$10,0)),""))</f>
        <v/>
      </c>
      <c r="G357" s="34" t="str">
        <f aca="false">IF(OR(E357="",F357=""),"",E357*F357)</f>
        <v/>
      </c>
      <c r="H357" s="35"/>
      <c r="I357" s="36"/>
      <c r="J357" s="36"/>
      <c r="K357" s="36"/>
      <c r="L357" s="33" t="str">
        <f aca="true">IF(I357="","",IF(K357&lt;&gt;"",K357,TODAY())-I357)</f>
        <v/>
      </c>
      <c r="M357" s="35"/>
      <c r="N357" s="35"/>
    </row>
    <row r="358" customFormat="false" ht="15" hidden="false" customHeight="false" outlineLevel="0" collapsed="false">
      <c r="A358" s="29" t="str">
        <f aca="false">IF(B358="","","OP-"&amp;TEXT(ROW()-4,"000"))</f>
        <v/>
      </c>
      <c r="B358" s="35"/>
      <c r="C358" s="35"/>
      <c r="D358" s="35"/>
      <c r="E358" s="39"/>
      <c r="F358" s="38" t="str">
        <f aca="false">IF(D358="","",IFERROR(INDEX(Listas!$B$5:$B$10,MATCH(D358,Listas!$A$5:$A$10,0)),""))</f>
        <v/>
      </c>
      <c r="G358" s="34" t="str">
        <f aca="false">IF(OR(E358="",F358=""),"",E358*F358)</f>
        <v/>
      </c>
      <c r="H358" s="35"/>
      <c r="I358" s="36"/>
      <c r="J358" s="36"/>
      <c r="K358" s="36"/>
      <c r="L358" s="33" t="str">
        <f aca="true">IF(I358="","",IF(K358&lt;&gt;"",K358,TODAY())-I358)</f>
        <v/>
      </c>
      <c r="M358" s="35"/>
      <c r="N358" s="35"/>
    </row>
    <row r="359" customFormat="false" ht="15" hidden="false" customHeight="false" outlineLevel="0" collapsed="false">
      <c r="A359" s="29" t="str">
        <f aca="false">IF(B359="","","OP-"&amp;TEXT(ROW()-4,"000"))</f>
        <v/>
      </c>
      <c r="B359" s="35"/>
      <c r="C359" s="35"/>
      <c r="D359" s="35"/>
      <c r="E359" s="39"/>
      <c r="F359" s="38" t="str">
        <f aca="false">IF(D359="","",IFERROR(INDEX(Listas!$B$5:$B$10,MATCH(D359,Listas!$A$5:$A$10,0)),""))</f>
        <v/>
      </c>
      <c r="G359" s="34" t="str">
        <f aca="false">IF(OR(E359="",F359=""),"",E359*F359)</f>
        <v/>
      </c>
      <c r="H359" s="35"/>
      <c r="I359" s="36"/>
      <c r="J359" s="36"/>
      <c r="K359" s="36"/>
      <c r="L359" s="33" t="str">
        <f aca="true">IF(I359="","",IF(K359&lt;&gt;"",K359,TODAY())-I359)</f>
        <v/>
      </c>
      <c r="M359" s="35"/>
      <c r="N359" s="35"/>
    </row>
    <row r="360" customFormat="false" ht="15" hidden="false" customHeight="false" outlineLevel="0" collapsed="false">
      <c r="A360" s="29" t="str">
        <f aca="false">IF(B360="","","OP-"&amp;TEXT(ROW()-4,"000"))</f>
        <v/>
      </c>
      <c r="B360" s="35"/>
      <c r="C360" s="35"/>
      <c r="D360" s="35"/>
      <c r="E360" s="39"/>
      <c r="F360" s="38" t="str">
        <f aca="false">IF(D360="","",IFERROR(INDEX(Listas!$B$5:$B$10,MATCH(D360,Listas!$A$5:$A$10,0)),""))</f>
        <v/>
      </c>
      <c r="G360" s="34" t="str">
        <f aca="false">IF(OR(E360="",F360=""),"",E360*F360)</f>
        <v/>
      </c>
      <c r="H360" s="35"/>
      <c r="I360" s="36"/>
      <c r="J360" s="36"/>
      <c r="K360" s="36"/>
      <c r="L360" s="33" t="str">
        <f aca="true">IF(I360="","",IF(K360&lt;&gt;"",K360,TODAY())-I360)</f>
        <v/>
      </c>
      <c r="M360" s="35"/>
      <c r="N360" s="35"/>
    </row>
    <row r="361" customFormat="false" ht="15" hidden="false" customHeight="false" outlineLevel="0" collapsed="false">
      <c r="A361" s="29" t="str">
        <f aca="false">IF(B361="","","OP-"&amp;TEXT(ROW()-4,"000"))</f>
        <v/>
      </c>
      <c r="B361" s="35"/>
      <c r="C361" s="35"/>
      <c r="D361" s="35"/>
      <c r="E361" s="39"/>
      <c r="F361" s="38" t="str">
        <f aca="false">IF(D361="","",IFERROR(INDEX(Listas!$B$5:$B$10,MATCH(D361,Listas!$A$5:$A$10,0)),""))</f>
        <v/>
      </c>
      <c r="G361" s="34" t="str">
        <f aca="false">IF(OR(E361="",F361=""),"",E361*F361)</f>
        <v/>
      </c>
      <c r="H361" s="35"/>
      <c r="I361" s="36"/>
      <c r="J361" s="36"/>
      <c r="K361" s="36"/>
      <c r="L361" s="33" t="str">
        <f aca="true">IF(I361="","",IF(K361&lt;&gt;"",K361,TODAY())-I361)</f>
        <v/>
      </c>
      <c r="M361" s="35"/>
      <c r="N361" s="35"/>
    </row>
    <row r="362" customFormat="false" ht="15" hidden="false" customHeight="false" outlineLevel="0" collapsed="false">
      <c r="A362" s="29" t="str">
        <f aca="false">IF(B362="","","OP-"&amp;TEXT(ROW()-4,"000"))</f>
        <v/>
      </c>
      <c r="B362" s="35"/>
      <c r="C362" s="35"/>
      <c r="D362" s="35"/>
      <c r="E362" s="39"/>
      <c r="F362" s="38" t="str">
        <f aca="false">IF(D362="","",IFERROR(INDEX(Listas!$B$5:$B$10,MATCH(D362,Listas!$A$5:$A$10,0)),""))</f>
        <v/>
      </c>
      <c r="G362" s="34" t="str">
        <f aca="false">IF(OR(E362="",F362=""),"",E362*F362)</f>
        <v/>
      </c>
      <c r="H362" s="35"/>
      <c r="I362" s="36"/>
      <c r="J362" s="36"/>
      <c r="K362" s="36"/>
      <c r="L362" s="33" t="str">
        <f aca="true">IF(I362="","",IF(K362&lt;&gt;"",K362,TODAY())-I362)</f>
        <v/>
      </c>
      <c r="M362" s="35"/>
      <c r="N362" s="35"/>
    </row>
    <row r="363" customFormat="false" ht="15" hidden="false" customHeight="false" outlineLevel="0" collapsed="false">
      <c r="A363" s="29" t="str">
        <f aca="false">IF(B363="","","OP-"&amp;TEXT(ROW()-4,"000"))</f>
        <v/>
      </c>
      <c r="B363" s="35"/>
      <c r="C363" s="35"/>
      <c r="D363" s="35"/>
      <c r="E363" s="39"/>
      <c r="F363" s="38" t="str">
        <f aca="false">IF(D363="","",IFERROR(INDEX(Listas!$B$5:$B$10,MATCH(D363,Listas!$A$5:$A$10,0)),""))</f>
        <v/>
      </c>
      <c r="G363" s="34" t="str">
        <f aca="false">IF(OR(E363="",F363=""),"",E363*F363)</f>
        <v/>
      </c>
      <c r="H363" s="35"/>
      <c r="I363" s="36"/>
      <c r="J363" s="36"/>
      <c r="K363" s="36"/>
      <c r="L363" s="33" t="str">
        <f aca="true">IF(I363="","",IF(K363&lt;&gt;"",K363,TODAY())-I363)</f>
        <v/>
      </c>
      <c r="M363" s="35"/>
      <c r="N363" s="35"/>
    </row>
    <row r="364" customFormat="false" ht="15" hidden="false" customHeight="false" outlineLevel="0" collapsed="false">
      <c r="A364" s="29" t="str">
        <f aca="false">IF(B364="","","OP-"&amp;TEXT(ROW()-4,"000"))</f>
        <v/>
      </c>
      <c r="B364" s="35"/>
      <c r="C364" s="35"/>
      <c r="D364" s="35"/>
      <c r="E364" s="39"/>
      <c r="F364" s="38" t="str">
        <f aca="false">IF(D364="","",IFERROR(INDEX(Listas!$B$5:$B$10,MATCH(D364,Listas!$A$5:$A$10,0)),""))</f>
        <v/>
      </c>
      <c r="G364" s="34" t="str">
        <f aca="false">IF(OR(E364="",F364=""),"",E364*F364)</f>
        <v/>
      </c>
      <c r="H364" s="35"/>
      <c r="I364" s="36"/>
      <c r="J364" s="36"/>
      <c r="K364" s="36"/>
      <c r="L364" s="33" t="str">
        <f aca="true">IF(I364="","",IF(K364&lt;&gt;"",K364,TODAY())-I364)</f>
        <v/>
      </c>
      <c r="M364" s="35"/>
      <c r="N364" s="35"/>
    </row>
    <row r="365" customFormat="false" ht="15" hidden="false" customHeight="false" outlineLevel="0" collapsed="false">
      <c r="A365" s="29" t="str">
        <f aca="false">IF(B365="","","OP-"&amp;TEXT(ROW()-4,"000"))</f>
        <v/>
      </c>
      <c r="B365" s="35"/>
      <c r="C365" s="35"/>
      <c r="D365" s="35"/>
      <c r="E365" s="39"/>
      <c r="F365" s="38" t="str">
        <f aca="false">IF(D365="","",IFERROR(INDEX(Listas!$B$5:$B$10,MATCH(D365,Listas!$A$5:$A$10,0)),""))</f>
        <v/>
      </c>
      <c r="G365" s="34" t="str">
        <f aca="false">IF(OR(E365="",F365=""),"",E365*F365)</f>
        <v/>
      </c>
      <c r="H365" s="35"/>
      <c r="I365" s="36"/>
      <c r="J365" s="36"/>
      <c r="K365" s="36"/>
      <c r="L365" s="33" t="str">
        <f aca="true">IF(I365="","",IF(K365&lt;&gt;"",K365,TODAY())-I365)</f>
        <v/>
      </c>
      <c r="M365" s="35"/>
      <c r="N365" s="35"/>
    </row>
    <row r="366" customFormat="false" ht="15" hidden="false" customHeight="false" outlineLevel="0" collapsed="false">
      <c r="A366" s="29" t="str">
        <f aca="false">IF(B366="","","OP-"&amp;TEXT(ROW()-4,"000"))</f>
        <v/>
      </c>
      <c r="B366" s="35"/>
      <c r="C366" s="35"/>
      <c r="D366" s="35"/>
      <c r="E366" s="39"/>
      <c r="F366" s="38" t="str">
        <f aca="false">IF(D366="","",IFERROR(INDEX(Listas!$B$5:$B$10,MATCH(D366,Listas!$A$5:$A$10,0)),""))</f>
        <v/>
      </c>
      <c r="G366" s="34" t="str">
        <f aca="false">IF(OR(E366="",F366=""),"",E366*F366)</f>
        <v/>
      </c>
      <c r="H366" s="35"/>
      <c r="I366" s="36"/>
      <c r="J366" s="36"/>
      <c r="K366" s="36"/>
      <c r="L366" s="33" t="str">
        <f aca="true">IF(I366="","",IF(K366&lt;&gt;"",K366,TODAY())-I366)</f>
        <v/>
      </c>
      <c r="M366" s="35"/>
      <c r="N366" s="35"/>
    </row>
    <row r="367" customFormat="false" ht="15" hidden="false" customHeight="false" outlineLevel="0" collapsed="false">
      <c r="A367" s="29" t="str">
        <f aca="false">IF(B367="","","OP-"&amp;TEXT(ROW()-4,"000"))</f>
        <v/>
      </c>
      <c r="B367" s="35"/>
      <c r="C367" s="35"/>
      <c r="D367" s="35"/>
      <c r="E367" s="39"/>
      <c r="F367" s="38" t="str">
        <f aca="false">IF(D367="","",IFERROR(INDEX(Listas!$B$5:$B$10,MATCH(D367,Listas!$A$5:$A$10,0)),""))</f>
        <v/>
      </c>
      <c r="G367" s="34" t="str">
        <f aca="false">IF(OR(E367="",F367=""),"",E367*F367)</f>
        <v/>
      </c>
      <c r="H367" s="35"/>
      <c r="I367" s="36"/>
      <c r="J367" s="36"/>
      <c r="K367" s="36"/>
      <c r="L367" s="33" t="str">
        <f aca="true">IF(I367="","",IF(K367&lt;&gt;"",K367,TODAY())-I367)</f>
        <v/>
      </c>
      <c r="M367" s="35"/>
      <c r="N367" s="35"/>
    </row>
    <row r="368" customFormat="false" ht="15" hidden="false" customHeight="false" outlineLevel="0" collapsed="false">
      <c r="A368" s="29" t="str">
        <f aca="false">IF(B368="","","OP-"&amp;TEXT(ROW()-4,"000"))</f>
        <v/>
      </c>
      <c r="B368" s="35"/>
      <c r="C368" s="35"/>
      <c r="D368" s="35"/>
      <c r="E368" s="39"/>
      <c r="F368" s="38" t="str">
        <f aca="false">IF(D368="","",IFERROR(INDEX(Listas!$B$5:$B$10,MATCH(D368,Listas!$A$5:$A$10,0)),""))</f>
        <v/>
      </c>
      <c r="G368" s="34" t="str">
        <f aca="false">IF(OR(E368="",F368=""),"",E368*F368)</f>
        <v/>
      </c>
      <c r="H368" s="35"/>
      <c r="I368" s="36"/>
      <c r="J368" s="36"/>
      <c r="K368" s="36"/>
      <c r="L368" s="33" t="str">
        <f aca="true">IF(I368="","",IF(K368&lt;&gt;"",K368,TODAY())-I368)</f>
        <v/>
      </c>
      <c r="M368" s="35"/>
      <c r="N368" s="35"/>
    </row>
    <row r="369" customFormat="false" ht="15" hidden="false" customHeight="false" outlineLevel="0" collapsed="false">
      <c r="A369" s="29" t="str">
        <f aca="false">IF(B369="","","OP-"&amp;TEXT(ROW()-4,"000"))</f>
        <v/>
      </c>
      <c r="B369" s="35"/>
      <c r="C369" s="35"/>
      <c r="D369" s="35"/>
      <c r="E369" s="39"/>
      <c r="F369" s="38" t="str">
        <f aca="false">IF(D369="","",IFERROR(INDEX(Listas!$B$5:$B$10,MATCH(D369,Listas!$A$5:$A$10,0)),""))</f>
        <v/>
      </c>
      <c r="G369" s="34" t="str">
        <f aca="false">IF(OR(E369="",F369=""),"",E369*F369)</f>
        <v/>
      </c>
      <c r="H369" s="35"/>
      <c r="I369" s="36"/>
      <c r="J369" s="36"/>
      <c r="K369" s="36"/>
      <c r="L369" s="33" t="str">
        <f aca="true">IF(I369="","",IF(K369&lt;&gt;"",K369,TODAY())-I369)</f>
        <v/>
      </c>
      <c r="M369" s="35"/>
      <c r="N369" s="35"/>
    </row>
    <row r="370" customFormat="false" ht="15" hidden="false" customHeight="false" outlineLevel="0" collapsed="false">
      <c r="A370" s="29" t="str">
        <f aca="false">IF(B370="","","OP-"&amp;TEXT(ROW()-4,"000"))</f>
        <v/>
      </c>
      <c r="B370" s="35"/>
      <c r="C370" s="35"/>
      <c r="D370" s="35"/>
      <c r="E370" s="39"/>
      <c r="F370" s="38" t="str">
        <f aca="false">IF(D370="","",IFERROR(INDEX(Listas!$B$5:$B$10,MATCH(D370,Listas!$A$5:$A$10,0)),""))</f>
        <v/>
      </c>
      <c r="G370" s="34" t="str">
        <f aca="false">IF(OR(E370="",F370=""),"",E370*F370)</f>
        <v/>
      </c>
      <c r="H370" s="35"/>
      <c r="I370" s="36"/>
      <c r="J370" s="36"/>
      <c r="K370" s="36"/>
      <c r="L370" s="33" t="str">
        <f aca="true">IF(I370="","",IF(K370&lt;&gt;"",K370,TODAY())-I370)</f>
        <v/>
      </c>
      <c r="M370" s="35"/>
      <c r="N370" s="35"/>
    </row>
    <row r="371" customFormat="false" ht="15" hidden="false" customHeight="false" outlineLevel="0" collapsed="false">
      <c r="A371" s="29" t="str">
        <f aca="false">IF(B371="","","OP-"&amp;TEXT(ROW()-4,"000"))</f>
        <v/>
      </c>
      <c r="B371" s="35"/>
      <c r="C371" s="35"/>
      <c r="D371" s="35"/>
      <c r="E371" s="39"/>
      <c r="F371" s="38" t="str">
        <f aca="false">IF(D371="","",IFERROR(INDEX(Listas!$B$5:$B$10,MATCH(D371,Listas!$A$5:$A$10,0)),""))</f>
        <v/>
      </c>
      <c r="G371" s="34" t="str">
        <f aca="false">IF(OR(E371="",F371=""),"",E371*F371)</f>
        <v/>
      </c>
      <c r="H371" s="35"/>
      <c r="I371" s="36"/>
      <c r="J371" s="36"/>
      <c r="K371" s="36"/>
      <c r="L371" s="33" t="str">
        <f aca="true">IF(I371="","",IF(K371&lt;&gt;"",K371,TODAY())-I371)</f>
        <v/>
      </c>
      <c r="M371" s="35"/>
      <c r="N371" s="35"/>
    </row>
    <row r="372" customFormat="false" ht="15" hidden="false" customHeight="false" outlineLevel="0" collapsed="false">
      <c r="A372" s="29" t="str">
        <f aca="false">IF(B372="","","OP-"&amp;TEXT(ROW()-4,"000"))</f>
        <v/>
      </c>
      <c r="B372" s="35"/>
      <c r="C372" s="35"/>
      <c r="D372" s="35"/>
      <c r="E372" s="39"/>
      <c r="F372" s="38" t="str">
        <f aca="false">IF(D372="","",IFERROR(INDEX(Listas!$B$5:$B$10,MATCH(D372,Listas!$A$5:$A$10,0)),""))</f>
        <v/>
      </c>
      <c r="G372" s="34" t="str">
        <f aca="false">IF(OR(E372="",F372=""),"",E372*F372)</f>
        <v/>
      </c>
      <c r="H372" s="35"/>
      <c r="I372" s="36"/>
      <c r="J372" s="36"/>
      <c r="K372" s="36"/>
      <c r="L372" s="33" t="str">
        <f aca="true">IF(I372="","",IF(K372&lt;&gt;"",K372,TODAY())-I372)</f>
        <v/>
      </c>
      <c r="M372" s="35"/>
      <c r="N372" s="35"/>
    </row>
    <row r="373" customFormat="false" ht="15" hidden="false" customHeight="false" outlineLevel="0" collapsed="false">
      <c r="A373" s="29" t="str">
        <f aca="false">IF(B373="","","OP-"&amp;TEXT(ROW()-4,"000"))</f>
        <v/>
      </c>
      <c r="B373" s="35"/>
      <c r="C373" s="35"/>
      <c r="D373" s="35"/>
      <c r="E373" s="39"/>
      <c r="F373" s="38" t="str">
        <f aca="false">IF(D373="","",IFERROR(INDEX(Listas!$B$5:$B$10,MATCH(D373,Listas!$A$5:$A$10,0)),""))</f>
        <v/>
      </c>
      <c r="G373" s="34" t="str">
        <f aca="false">IF(OR(E373="",F373=""),"",E373*F373)</f>
        <v/>
      </c>
      <c r="H373" s="35"/>
      <c r="I373" s="36"/>
      <c r="J373" s="36"/>
      <c r="K373" s="36"/>
      <c r="L373" s="33" t="str">
        <f aca="true">IF(I373="","",IF(K373&lt;&gt;"",K373,TODAY())-I373)</f>
        <v/>
      </c>
      <c r="M373" s="35"/>
      <c r="N373" s="35"/>
    </row>
    <row r="374" customFormat="false" ht="15" hidden="false" customHeight="false" outlineLevel="0" collapsed="false">
      <c r="A374" s="29" t="str">
        <f aca="false">IF(B374="","","OP-"&amp;TEXT(ROW()-4,"000"))</f>
        <v/>
      </c>
      <c r="B374" s="35"/>
      <c r="C374" s="35"/>
      <c r="D374" s="35"/>
      <c r="E374" s="39"/>
      <c r="F374" s="38" t="str">
        <f aca="false">IF(D374="","",IFERROR(INDEX(Listas!$B$5:$B$10,MATCH(D374,Listas!$A$5:$A$10,0)),""))</f>
        <v/>
      </c>
      <c r="G374" s="34" t="str">
        <f aca="false">IF(OR(E374="",F374=""),"",E374*F374)</f>
        <v/>
      </c>
      <c r="H374" s="35"/>
      <c r="I374" s="36"/>
      <c r="J374" s="36"/>
      <c r="K374" s="36"/>
      <c r="L374" s="33" t="str">
        <f aca="true">IF(I374="","",IF(K374&lt;&gt;"",K374,TODAY())-I374)</f>
        <v/>
      </c>
      <c r="M374" s="35"/>
      <c r="N374" s="35"/>
    </row>
    <row r="375" customFormat="false" ht="15" hidden="false" customHeight="false" outlineLevel="0" collapsed="false">
      <c r="A375" s="29" t="str">
        <f aca="false">IF(B375="","","OP-"&amp;TEXT(ROW()-4,"000"))</f>
        <v/>
      </c>
      <c r="B375" s="35"/>
      <c r="C375" s="35"/>
      <c r="D375" s="35"/>
      <c r="E375" s="39"/>
      <c r="F375" s="38" t="str">
        <f aca="false">IF(D375="","",IFERROR(INDEX(Listas!$B$5:$B$10,MATCH(D375,Listas!$A$5:$A$10,0)),""))</f>
        <v/>
      </c>
      <c r="G375" s="34" t="str">
        <f aca="false">IF(OR(E375="",F375=""),"",E375*F375)</f>
        <v/>
      </c>
      <c r="H375" s="35"/>
      <c r="I375" s="36"/>
      <c r="J375" s="36"/>
      <c r="K375" s="36"/>
      <c r="L375" s="33" t="str">
        <f aca="true">IF(I375="","",IF(K375&lt;&gt;"",K375,TODAY())-I375)</f>
        <v/>
      </c>
      <c r="M375" s="35"/>
      <c r="N375" s="35"/>
    </row>
    <row r="376" customFormat="false" ht="15" hidden="false" customHeight="false" outlineLevel="0" collapsed="false">
      <c r="A376" s="29" t="str">
        <f aca="false">IF(B376="","","OP-"&amp;TEXT(ROW()-4,"000"))</f>
        <v/>
      </c>
      <c r="B376" s="35"/>
      <c r="C376" s="35"/>
      <c r="D376" s="35"/>
      <c r="E376" s="39"/>
      <c r="F376" s="38" t="str">
        <f aca="false">IF(D376="","",IFERROR(INDEX(Listas!$B$5:$B$10,MATCH(D376,Listas!$A$5:$A$10,0)),""))</f>
        <v/>
      </c>
      <c r="G376" s="34" t="str">
        <f aca="false">IF(OR(E376="",F376=""),"",E376*F376)</f>
        <v/>
      </c>
      <c r="H376" s="35"/>
      <c r="I376" s="36"/>
      <c r="J376" s="36"/>
      <c r="K376" s="36"/>
      <c r="L376" s="33" t="str">
        <f aca="true">IF(I376="","",IF(K376&lt;&gt;"",K376,TODAY())-I376)</f>
        <v/>
      </c>
      <c r="M376" s="35"/>
      <c r="N376" s="35"/>
    </row>
    <row r="377" customFormat="false" ht="15" hidden="false" customHeight="false" outlineLevel="0" collapsed="false">
      <c r="A377" s="29" t="str">
        <f aca="false">IF(B377="","","OP-"&amp;TEXT(ROW()-4,"000"))</f>
        <v/>
      </c>
      <c r="B377" s="35"/>
      <c r="C377" s="35"/>
      <c r="D377" s="35"/>
      <c r="E377" s="39"/>
      <c r="F377" s="38" t="str">
        <f aca="false">IF(D377="","",IFERROR(INDEX(Listas!$B$5:$B$10,MATCH(D377,Listas!$A$5:$A$10,0)),""))</f>
        <v/>
      </c>
      <c r="G377" s="34" t="str">
        <f aca="false">IF(OR(E377="",F377=""),"",E377*F377)</f>
        <v/>
      </c>
      <c r="H377" s="35"/>
      <c r="I377" s="36"/>
      <c r="J377" s="36"/>
      <c r="K377" s="36"/>
      <c r="L377" s="33" t="str">
        <f aca="true">IF(I377="","",IF(K377&lt;&gt;"",K377,TODAY())-I377)</f>
        <v/>
      </c>
      <c r="M377" s="35"/>
      <c r="N377" s="35"/>
    </row>
    <row r="378" customFormat="false" ht="15" hidden="false" customHeight="false" outlineLevel="0" collapsed="false">
      <c r="A378" s="29" t="str">
        <f aca="false">IF(B378="","","OP-"&amp;TEXT(ROW()-4,"000"))</f>
        <v/>
      </c>
      <c r="B378" s="35"/>
      <c r="C378" s="35"/>
      <c r="D378" s="35"/>
      <c r="E378" s="39"/>
      <c r="F378" s="38" t="str">
        <f aca="false">IF(D378="","",IFERROR(INDEX(Listas!$B$5:$B$10,MATCH(D378,Listas!$A$5:$A$10,0)),""))</f>
        <v/>
      </c>
      <c r="G378" s="34" t="str">
        <f aca="false">IF(OR(E378="",F378=""),"",E378*F378)</f>
        <v/>
      </c>
      <c r="H378" s="35"/>
      <c r="I378" s="36"/>
      <c r="J378" s="36"/>
      <c r="K378" s="36"/>
      <c r="L378" s="33" t="str">
        <f aca="true">IF(I378="","",IF(K378&lt;&gt;"",K378,TODAY())-I378)</f>
        <v/>
      </c>
      <c r="M378" s="35"/>
      <c r="N378" s="35"/>
    </row>
    <row r="379" customFormat="false" ht="15" hidden="false" customHeight="false" outlineLevel="0" collapsed="false">
      <c r="A379" s="29" t="str">
        <f aca="false">IF(B379="","","OP-"&amp;TEXT(ROW()-4,"000"))</f>
        <v/>
      </c>
      <c r="B379" s="35"/>
      <c r="C379" s="35"/>
      <c r="D379" s="35"/>
      <c r="E379" s="39"/>
      <c r="F379" s="38" t="str">
        <f aca="false">IF(D379="","",IFERROR(INDEX(Listas!$B$5:$B$10,MATCH(D379,Listas!$A$5:$A$10,0)),""))</f>
        <v/>
      </c>
      <c r="G379" s="34" t="str">
        <f aca="false">IF(OR(E379="",F379=""),"",E379*F379)</f>
        <v/>
      </c>
      <c r="H379" s="35"/>
      <c r="I379" s="36"/>
      <c r="J379" s="36"/>
      <c r="K379" s="36"/>
      <c r="L379" s="33" t="str">
        <f aca="true">IF(I379="","",IF(K379&lt;&gt;"",K379,TODAY())-I379)</f>
        <v/>
      </c>
      <c r="M379" s="35"/>
      <c r="N379" s="35"/>
    </row>
    <row r="380" customFormat="false" ht="15" hidden="false" customHeight="false" outlineLevel="0" collapsed="false">
      <c r="A380" s="29" t="str">
        <f aca="false">IF(B380="","","OP-"&amp;TEXT(ROW()-4,"000"))</f>
        <v/>
      </c>
      <c r="B380" s="35"/>
      <c r="C380" s="35"/>
      <c r="D380" s="35"/>
      <c r="E380" s="39"/>
      <c r="F380" s="38" t="str">
        <f aca="false">IF(D380="","",IFERROR(INDEX(Listas!$B$5:$B$10,MATCH(D380,Listas!$A$5:$A$10,0)),""))</f>
        <v/>
      </c>
      <c r="G380" s="34" t="str">
        <f aca="false">IF(OR(E380="",F380=""),"",E380*F380)</f>
        <v/>
      </c>
      <c r="H380" s="35"/>
      <c r="I380" s="36"/>
      <c r="J380" s="36"/>
      <c r="K380" s="36"/>
      <c r="L380" s="33" t="str">
        <f aca="true">IF(I380="","",IF(K380&lt;&gt;"",K380,TODAY())-I380)</f>
        <v/>
      </c>
      <c r="M380" s="35"/>
      <c r="N380" s="35"/>
    </row>
    <row r="381" customFormat="false" ht="15" hidden="false" customHeight="false" outlineLevel="0" collapsed="false">
      <c r="A381" s="29" t="str">
        <f aca="false">IF(B381="","","OP-"&amp;TEXT(ROW()-4,"000"))</f>
        <v/>
      </c>
      <c r="B381" s="35"/>
      <c r="C381" s="35"/>
      <c r="D381" s="35"/>
      <c r="E381" s="39"/>
      <c r="F381" s="38" t="str">
        <f aca="false">IF(D381="","",IFERROR(INDEX(Listas!$B$5:$B$10,MATCH(D381,Listas!$A$5:$A$10,0)),""))</f>
        <v/>
      </c>
      <c r="G381" s="34" t="str">
        <f aca="false">IF(OR(E381="",F381=""),"",E381*F381)</f>
        <v/>
      </c>
      <c r="H381" s="35"/>
      <c r="I381" s="36"/>
      <c r="J381" s="36"/>
      <c r="K381" s="36"/>
      <c r="L381" s="33" t="str">
        <f aca="true">IF(I381="","",IF(K381&lt;&gt;"",K381,TODAY())-I381)</f>
        <v/>
      </c>
      <c r="M381" s="35"/>
      <c r="N381" s="35"/>
    </row>
    <row r="382" customFormat="false" ht="15" hidden="false" customHeight="false" outlineLevel="0" collapsed="false">
      <c r="A382" s="29" t="str">
        <f aca="false">IF(B382="","","OP-"&amp;TEXT(ROW()-4,"000"))</f>
        <v/>
      </c>
      <c r="B382" s="35"/>
      <c r="C382" s="35"/>
      <c r="D382" s="35"/>
      <c r="E382" s="39"/>
      <c r="F382" s="38" t="str">
        <f aca="false">IF(D382="","",IFERROR(INDEX(Listas!$B$5:$B$10,MATCH(D382,Listas!$A$5:$A$10,0)),""))</f>
        <v/>
      </c>
      <c r="G382" s="34" t="str">
        <f aca="false">IF(OR(E382="",F382=""),"",E382*F382)</f>
        <v/>
      </c>
      <c r="H382" s="35"/>
      <c r="I382" s="36"/>
      <c r="J382" s="36"/>
      <c r="K382" s="36"/>
      <c r="L382" s="33" t="str">
        <f aca="true">IF(I382="","",IF(K382&lt;&gt;"",K382,TODAY())-I382)</f>
        <v/>
      </c>
      <c r="M382" s="35"/>
      <c r="N382" s="35"/>
    </row>
    <row r="383" customFormat="false" ht="15" hidden="false" customHeight="false" outlineLevel="0" collapsed="false">
      <c r="A383" s="29" t="str">
        <f aca="false">IF(B383="","","OP-"&amp;TEXT(ROW()-4,"000"))</f>
        <v/>
      </c>
      <c r="B383" s="35"/>
      <c r="C383" s="35"/>
      <c r="D383" s="35"/>
      <c r="E383" s="39"/>
      <c r="F383" s="38" t="str">
        <f aca="false">IF(D383="","",IFERROR(INDEX(Listas!$B$5:$B$10,MATCH(D383,Listas!$A$5:$A$10,0)),""))</f>
        <v/>
      </c>
      <c r="G383" s="34" t="str">
        <f aca="false">IF(OR(E383="",F383=""),"",E383*F383)</f>
        <v/>
      </c>
      <c r="H383" s="35"/>
      <c r="I383" s="36"/>
      <c r="J383" s="36"/>
      <c r="K383" s="36"/>
      <c r="L383" s="33" t="str">
        <f aca="true">IF(I383="","",IF(K383&lt;&gt;"",K383,TODAY())-I383)</f>
        <v/>
      </c>
      <c r="M383" s="35"/>
      <c r="N383" s="35"/>
    </row>
    <row r="384" customFormat="false" ht="15" hidden="false" customHeight="false" outlineLevel="0" collapsed="false">
      <c r="A384" s="29" t="str">
        <f aca="false">IF(B384="","","OP-"&amp;TEXT(ROW()-4,"000"))</f>
        <v/>
      </c>
      <c r="B384" s="35"/>
      <c r="C384" s="35"/>
      <c r="D384" s="35"/>
      <c r="E384" s="39"/>
      <c r="F384" s="38" t="str">
        <f aca="false">IF(D384="","",IFERROR(INDEX(Listas!$B$5:$B$10,MATCH(D384,Listas!$A$5:$A$10,0)),""))</f>
        <v/>
      </c>
      <c r="G384" s="34" t="str">
        <f aca="false">IF(OR(E384="",F384=""),"",E384*F384)</f>
        <v/>
      </c>
      <c r="H384" s="35"/>
      <c r="I384" s="36"/>
      <c r="J384" s="36"/>
      <c r="K384" s="36"/>
      <c r="L384" s="33" t="str">
        <f aca="true">IF(I384="","",IF(K384&lt;&gt;"",K384,TODAY())-I384)</f>
        <v/>
      </c>
      <c r="M384" s="35"/>
      <c r="N384" s="35"/>
    </row>
    <row r="385" customFormat="false" ht="15" hidden="false" customHeight="false" outlineLevel="0" collapsed="false">
      <c r="A385" s="29" t="str">
        <f aca="false">IF(B385="","","OP-"&amp;TEXT(ROW()-4,"000"))</f>
        <v/>
      </c>
      <c r="B385" s="35"/>
      <c r="C385" s="35"/>
      <c r="D385" s="35"/>
      <c r="E385" s="39"/>
      <c r="F385" s="38" t="str">
        <f aca="false">IF(D385="","",IFERROR(INDEX(Listas!$B$5:$B$10,MATCH(D385,Listas!$A$5:$A$10,0)),""))</f>
        <v/>
      </c>
      <c r="G385" s="34" t="str">
        <f aca="false">IF(OR(E385="",F385=""),"",E385*F385)</f>
        <v/>
      </c>
      <c r="H385" s="35"/>
      <c r="I385" s="36"/>
      <c r="J385" s="36"/>
      <c r="K385" s="36"/>
      <c r="L385" s="33" t="str">
        <f aca="true">IF(I385="","",IF(K385&lt;&gt;"",K385,TODAY())-I385)</f>
        <v/>
      </c>
      <c r="M385" s="35"/>
      <c r="N385" s="35"/>
    </row>
    <row r="386" customFormat="false" ht="15" hidden="false" customHeight="false" outlineLevel="0" collapsed="false">
      <c r="A386" s="29" t="str">
        <f aca="false">IF(B386="","","OP-"&amp;TEXT(ROW()-4,"000"))</f>
        <v/>
      </c>
      <c r="B386" s="35"/>
      <c r="C386" s="35"/>
      <c r="D386" s="35"/>
      <c r="E386" s="39"/>
      <c r="F386" s="38" t="str">
        <f aca="false">IF(D386="","",IFERROR(INDEX(Listas!$B$5:$B$10,MATCH(D386,Listas!$A$5:$A$10,0)),""))</f>
        <v/>
      </c>
      <c r="G386" s="34" t="str">
        <f aca="false">IF(OR(E386="",F386=""),"",E386*F386)</f>
        <v/>
      </c>
      <c r="H386" s="35"/>
      <c r="I386" s="36"/>
      <c r="J386" s="36"/>
      <c r="K386" s="36"/>
      <c r="L386" s="33" t="str">
        <f aca="true">IF(I386="","",IF(K386&lt;&gt;"",K386,TODAY())-I386)</f>
        <v/>
      </c>
      <c r="M386" s="35"/>
      <c r="N386" s="35"/>
    </row>
    <row r="387" customFormat="false" ht="15" hidden="false" customHeight="false" outlineLevel="0" collapsed="false">
      <c r="A387" s="29" t="str">
        <f aca="false">IF(B387="","","OP-"&amp;TEXT(ROW()-4,"000"))</f>
        <v/>
      </c>
      <c r="B387" s="35"/>
      <c r="C387" s="35"/>
      <c r="D387" s="35"/>
      <c r="E387" s="39"/>
      <c r="F387" s="38" t="str">
        <f aca="false">IF(D387="","",IFERROR(INDEX(Listas!$B$5:$B$10,MATCH(D387,Listas!$A$5:$A$10,0)),""))</f>
        <v/>
      </c>
      <c r="G387" s="34" t="str">
        <f aca="false">IF(OR(E387="",F387=""),"",E387*F387)</f>
        <v/>
      </c>
      <c r="H387" s="35"/>
      <c r="I387" s="36"/>
      <c r="J387" s="36"/>
      <c r="K387" s="36"/>
      <c r="L387" s="33" t="str">
        <f aca="true">IF(I387="","",IF(K387&lt;&gt;"",K387,TODAY())-I387)</f>
        <v/>
      </c>
      <c r="M387" s="35"/>
      <c r="N387" s="35"/>
    </row>
    <row r="388" customFormat="false" ht="15" hidden="false" customHeight="false" outlineLevel="0" collapsed="false">
      <c r="A388" s="29" t="str">
        <f aca="false">IF(B388="","","OP-"&amp;TEXT(ROW()-4,"000"))</f>
        <v/>
      </c>
      <c r="B388" s="35"/>
      <c r="C388" s="35"/>
      <c r="D388" s="35"/>
      <c r="E388" s="39"/>
      <c r="F388" s="38" t="str">
        <f aca="false">IF(D388="","",IFERROR(INDEX(Listas!$B$5:$B$10,MATCH(D388,Listas!$A$5:$A$10,0)),""))</f>
        <v/>
      </c>
      <c r="G388" s="34" t="str">
        <f aca="false">IF(OR(E388="",F388=""),"",E388*F388)</f>
        <v/>
      </c>
      <c r="H388" s="35"/>
      <c r="I388" s="36"/>
      <c r="J388" s="36"/>
      <c r="K388" s="36"/>
      <c r="L388" s="33" t="str">
        <f aca="true">IF(I388="","",IF(K388&lt;&gt;"",K388,TODAY())-I388)</f>
        <v/>
      </c>
      <c r="M388" s="35"/>
      <c r="N388" s="35"/>
    </row>
    <row r="389" customFormat="false" ht="15" hidden="false" customHeight="false" outlineLevel="0" collapsed="false">
      <c r="A389" s="29" t="str">
        <f aca="false">IF(B389="","","OP-"&amp;TEXT(ROW()-4,"000"))</f>
        <v/>
      </c>
      <c r="B389" s="35"/>
      <c r="C389" s="35"/>
      <c r="D389" s="35"/>
      <c r="E389" s="39"/>
      <c r="F389" s="38" t="str">
        <f aca="false">IF(D389="","",IFERROR(INDEX(Listas!$B$5:$B$10,MATCH(D389,Listas!$A$5:$A$10,0)),""))</f>
        <v/>
      </c>
      <c r="G389" s="34" t="str">
        <f aca="false">IF(OR(E389="",F389=""),"",E389*F389)</f>
        <v/>
      </c>
      <c r="H389" s="35"/>
      <c r="I389" s="36"/>
      <c r="J389" s="36"/>
      <c r="K389" s="36"/>
      <c r="L389" s="33" t="str">
        <f aca="true">IF(I389="","",IF(K389&lt;&gt;"",K389,TODAY())-I389)</f>
        <v/>
      </c>
      <c r="M389" s="35"/>
      <c r="N389" s="35"/>
    </row>
    <row r="390" customFormat="false" ht="15" hidden="false" customHeight="false" outlineLevel="0" collapsed="false">
      <c r="A390" s="29" t="str">
        <f aca="false">IF(B390="","","OP-"&amp;TEXT(ROW()-4,"000"))</f>
        <v/>
      </c>
      <c r="B390" s="35"/>
      <c r="C390" s="35"/>
      <c r="D390" s="35"/>
      <c r="E390" s="39"/>
      <c r="F390" s="38" t="str">
        <f aca="false">IF(D390="","",IFERROR(INDEX(Listas!$B$5:$B$10,MATCH(D390,Listas!$A$5:$A$10,0)),""))</f>
        <v/>
      </c>
      <c r="G390" s="34" t="str">
        <f aca="false">IF(OR(E390="",F390=""),"",E390*F390)</f>
        <v/>
      </c>
      <c r="H390" s="35"/>
      <c r="I390" s="36"/>
      <c r="J390" s="36"/>
      <c r="K390" s="36"/>
      <c r="L390" s="33" t="str">
        <f aca="true">IF(I390="","",IF(K390&lt;&gt;"",K390,TODAY())-I390)</f>
        <v/>
      </c>
      <c r="M390" s="35"/>
      <c r="N390" s="35"/>
    </row>
    <row r="391" customFormat="false" ht="15" hidden="false" customHeight="false" outlineLevel="0" collapsed="false">
      <c r="A391" s="29" t="str">
        <f aca="false">IF(B391="","","OP-"&amp;TEXT(ROW()-4,"000"))</f>
        <v/>
      </c>
      <c r="B391" s="35"/>
      <c r="C391" s="35"/>
      <c r="D391" s="35"/>
      <c r="E391" s="39"/>
      <c r="F391" s="38" t="str">
        <f aca="false">IF(D391="","",IFERROR(INDEX(Listas!$B$5:$B$10,MATCH(D391,Listas!$A$5:$A$10,0)),""))</f>
        <v/>
      </c>
      <c r="G391" s="34" t="str">
        <f aca="false">IF(OR(E391="",F391=""),"",E391*F391)</f>
        <v/>
      </c>
      <c r="H391" s="35"/>
      <c r="I391" s="36"/>
      <c r="J391" s="36"/>
      <c r="K391" s="36"/>
      <c r="L391" s="33" t="str">
        <f aca="true">IF(I391="","",IF(K391&lt;&gt;"",K391,TODAY())-I391)</f>
        <v/>
      </c>
      <c r="M391" s="35"/>
      <c r="N391" s="35"/>
    </row>
    <row r="392" customFormat="false" ht="15" hidden="false" customHeight="false" outlineLevel="0" collapsed="false">
      <c r="A392" s="29" t="str">
        <f aca="false">IF(B392="","","OP-"&amp;TEXT(ROW()-4,"000"))</f>
        <v/>
      </c>
      <c r="B392" s="35"/>
      <c r="C392" s="35"/>
      <c r="D392" s="35"/>
      <c r="E392" s="39"/>
      <c r="F392" s="38" t="str">
        <f aca="false">IF(D392="","",IFERROR(INDEX(Listas!$B$5:$B$10,MATCH(D392,Listas!$A$5:$A$10,0)),""))</f>
        <v/>
      </c>
      <c r="G392" s="34" t="str">
        <f aca="false">IF(OR(E392="",F392=""),"",E392*F392)</f>
        <v/>
      </c>
      <c r="H392" s="35"/>
      <c r="I392" s="36"/>
      <c r="J392" s="36"/>
      <c r="K392" s="36"/>
      <c r="L392" s="33" t="str">
        <f aca="true">IF(I392="","",IF(K392&lt;&gt;"",K392,TODAY())-I392)</f>
        <v/>
      </c>
      <c r="M392" s="35"/>
      <c r="N392" s="35"/>
    </row>
    <row r="393" customFormat="false" ht="15" hidden="false" customHeight="false" outlineLevel="0" collapsed="false">
      <c r="A393" s="29" t="str">
        <f aca="false">IF(B393="","","OP-"&amp;TEXT(ROW()-4,"000"))</f>
        <v/>
      </c>
      <c r="B393" s="35"/>
      <c r="C393" s="35"/>
      <c r="D393" s="35"/>
      <c r="E393" s="39"/>
      <c r="F393" s="38" t="str">
        <f aca="false">IF(D393="","",IFERROR(INDEX(Listas!$B$5:$B$10,MATCH(D393,Listas!$A$5:$A$10,0)),""))</f>
        <v/>
      </c>
      <c r="G393" s="34" t="str">
        <f aca="false">IF(OR(E393="",F393=""),"",E393*F393)</f>
        <v/>
      </c>
      <c r="H393" s="35"/>
      <c r="I393" s="36"/>
      <c r="J393" s="36"/>
      <c r="K393" s="36"/>
      <c r="L393" s="33" t="str">
        <f aca="true">IF(I393="","",IF(K393&lt;&gt;"",K393,TODAY())-I393)</f>
        <v/>
      </c>
      <c r="M393" s="35"/>
      <c r="N393" s="35"/>
    </row>
    <row r="394" customFormat="false" ht="15" hidden="false" customHeight="false" outlineLevel="0" collapsed="false">
      <c r="A394" s="29" t="str">
        <f aca="false">IF(B394="","","OP-"&amp;TEXT(ROW()-4,"000"))</f>
        <v/>
      </c>
      <c r="B394" s="35"/>
      <c r="C394" s="35"/>
      <c r="D394" s="35"/>
      <c r="E394" s="39"/>
      <c r="F394" s="38" t="str">
        <f aca="false">IF(D394="","",IFERROR(INDEX(Listas!$B$5:$B$10,MATCH(D394,Listas!$A$5:$A$10,0)),""))</f>
        <v/>
      </c>
      <c r="G394" s="34" t="str">
        <f aca="false">IF(OR(E394="",F394=""),"",E394*F394)</f>
        <v/>
      </c>
      <c r="H394" s="35"/>
      <c r="I394" s="36"/>
      <c r="J394" s="36"/>
      <c r="K394" s="36"/>
      <c r="L394" s="33" t="str">
        <f aca="true">IF(I394="","",IF(K394&lt;&gt;"",K394,TODAY())-I394)</f>
        <v/>
      </c>
      <c r="M394" s="35"/>
      <c r="N394" s="35"/>
    </row>
    <row r="395" customFormat="false" ht="15" hidden="false" customHeight="false" outlineLevel="0" collapsed="false">
      <c r="A395" s="29" t="str">
        <f aca="false">IF(B395="","","OP-"&amp;TEXT(ROW()-4,"000"))</f>
        <v/>
      </c>
      <c r="B395" s="35"/>
      <c r="C395" s="35"/>
      <c r="D395" s="35"/>
      <c r="E395" s="39"/>
      <c r="F395" s="38" t="str">
        <f aca="false">IF(D395="","",IFERROR(INDEX(Listas!$B$5:$B$10,MATCH(D395,Listas!$A$5:$A$10,0)),""))</f>
        <v/>
      </c>
      <c r="G395" s="34" t="str">
        <f aca="false">IF(OR(E395="",F395=""),"",E395*F395)</f>
        <v/>
      </c>
      <c r="H395" s="35"/>
      <c r="I395" s="36"/>
      <c r="J395" s="36"/>
      <c r="K395" s="36"/>
      <c r="L395" s="33" t="str">
        <f aca="true">IF(I395="","",IF(K395&lt;&gt;"",K395,TODAY())-I395)</f>
        <v/>
      </c>
      <c r="M395" s="35"/>
      <c r="N395" s="35"/>
    </row>
    <row r="396" customFormat="false" ht="15" hidden="false" customHeight="false" outlineLevel="0" collapsed="false">
      <c r="A396" s="29" t="str">
        <f aca="false">IF(B396="","","OP-"&amp;TEXT(ROW()-4,"000"))</f>
        <v/>
      </c>
      <c r="B396" s="35"/>
      <c r="C396" s="35"/>
      <c r="D396" s="35"/>
      <c r="E396" s="39"/>
      <c r="F396" s="38" t="str">
        <f aca="false">IF(D396="","",IFERROR(INDEX(Listas!$B$5:$B$10,MATCH(D396,Listas!$A$5:$A$10,0)),""))</f>
        <v/>
      </c>
      <c r="G396" s="34" t="str">
        <f aca="false">IF(OR(E396="",F396=""),"",E396*F396)</f>
        <v/>
      </c>
      <c r="H396" s="35"/>
      <c r="I396" s="36"/>
      <c r="J396" s="36"/>
      <c r="K396" s="36"/>
      <c r="L396" s="33" t="str">
        <f aca="true">IF(I396="","",IF(K396&lt;&gt;"",K396,TODAY())-I396)</f>
        <v/>
      </c>
      <c r="M396" s="35"/>
      <c r="N396" s="35"/>
    </row>
    <row r="397" customFormat="false" ht="15" hidden="false" customHeight="false" outlineLevel="0" collapsed="false">
      <c r="A397" s="29" t="str">
        <f aca="false">IF(B397="","","OP-"&amp;TEXT(ROW()-4,"000"))</f>
        <v/>
      </c>
      <c r="B397" s="35"/>
      <c r="C397" s="35"/>
      <c r="D397" s="35"/>
      <c r="E397" s="39"/>
      <c r="F397" s="38" t="str">
        <f aca="false">IF(D397="","",IFERROR(INDEX(Listas!$B$5:$B$10,MATCH(D397,Listas!$A$5:$A$10,0)),""))</f>
        <v/>
      </c>
      <c r="G397" s="34" t="str">
        <f aca="false">IF(OR(E397="",F397=""),"",E397*F397)</f>
        <v/>
      </c>
      <c r="H397" s="35"/>
      <c r="I397" s="36"/>
      <c r="J397" s="36"/>
      <c r="K397" s="36"/>
      <c r="L397" s="33" t="str">
        <f aca="true">IF(I397="","",IF(K397&lt;&gt;"",K397,TODAY())-I397)</f>
        <v/>
      </c>
      <c r="M397" s="35"/>
      <c r="N397" s="35"/>
    </row>
    <row r="398" customFormat="false" ht="15" hidden="false" customHeight="false" outlineLevel="0" collapsed="false">
      <c r="A398" s="29" t="str">
        <f aca="false">IF(B398="","","OP-"&amp;TEXT(ROW()-4,"000"))</f>
        <v/>
      </c>
      <c r="B398" s="35"/>
      <c r="C398" s="35"/>
      <c r="D398" s="35"/>
      <c r="E398" s="39"/>
      <c r="F398" s="38" t="str">
        <f aca="false">IF(D398="","",IFERROR(INDEX(Listas!$B$5:$B$10,MATCH(D398,Listas!$A$5:$A$10,0)),""))</f>
        <v/>
      </c>
      <c r="G398" s="34" t="str">
        <f aca="false">IF(OR(E398="",F398=""),"",E398*F398)</f>
        <v/>
      </c>
      <c r="H398" s="35"/>
      <c r="I398" s="36"/>
      <c r="J398" s="36"/>
      <c r="K398" s="36"/>
      <c r="L398" s="33" t="str">
        <f aca="true">IF(I398="","",IF(K398&lt;&gt;"",K398,TODAY())-I398)</f>
        <v/>
      </c>
      <c r="M398" s="35"/>
      <c r="N398" s="35"/>
    </row>
    <row r="399" customFormat="false" ht="15" hidden="false" customHeight="false" outlineLevel="0" collapsed="false">
      <c r="A399" s="29" t="str">
        <f aca="false">IF(B399="","","OP-"&amp;TEXT(ROW()-4,"000"))</f>
        <v/>
      </c>
      <c r="B399" s="35"/>
      <c r="C399" s="35"/>
      <c r="D399" s="35"/>
      <c r="E399" s="39"/>
      <c r="F399" s="38" t="str">
        <f aca="false">IF(D399="","",IFERROR(INDEX(Listas!$B$5:$B$10,MATCH(D399,Listas!$A$5:$A$10,0)),""))</f>
        <v/>
      </c>
      <c r="G399" s="34" t="str">
        <f aca="false">IF(OR(E399="",F399=""),"",E399*F399)</f>
        <v/>
      </c>
      <c r="H399" s="35"/>
      <c r="I399" s="36"/>
      <c r="J399" s="36"/>
      <c r="K399" s="36"/>
      <c r="L399" s="33" t="str">
        <f aca="true">IF(I399="","",IF(K399&lt;&gt;"",K399,TODAY())-I399)</f>
        <v/>
      </c>
      <c r="M399" s="35"/>
      <c r="N399" s="35"/>
    </row>
    <row r="400" customFormat="false" ht="15" hidden="false" customHeight="false" outlineLevel="0" collapsed="false">
      <c r="A400" s="29" t="str">
        <f aca="false">IF(B400="","","OP-"&amp;TEXT(ROW()-4,"000"))</f>
        <v/>
      </c>
      <c r="B400" s="35"/>
      <c r="C400" s="35"/>
      <c r="D400" s="35"/>
      <c r="E400" s="39"/>
      <c r="F400" s="38" t="str">
        <f aca="false">IF(D400="","",IFERROR(INDEX(Listas!$B$5:$B$10,MATCH(D400,Listas!$A$5:$A$10,0)),""))</f>
        <v/>
      </c>
      <c r="G400" s="34" t="str">
        <f aca="false">IF(OR(E400="",F400=""),"",E400*F400)</f>
        <v/>
      </c>
      <c r="H400" s="35"/>
      <c r="I400" s="36"/>
      <c r="J400" s="36"/>
      <c r="K400" s="36"/>
      <c r="L400" s="33" t="str">
        <f aca="true">IF(I400="","",IF(K400&lt;&gt;"",K400,TODAY())-I400)</f>
        <v/>
      </c>
      <c r="M400" s="35"/>
      <c r="N400" s="35"/>
    </row>
    <row r="401" customFormat="false" ht="15" hidden="false" customHeight="false" outlineLevel="0" collapsed="false">
      <c r="A401" s="29" t="str">
        <f aca="false">IF(B401="","","OP-"&amp;TEXT(ROW()-4,"000"))</f>
        <v/>
      </c>
      <c r="B401" s="35"/>
      <c r="C401" s="35"/>
      <c r="D401" s="35"/>
      <c r="E401" s="39"/>
      <c r="F401" s="38" t="str">
        <f aca="false">IF(D401="","",IFERROR(INDEX(Listas!$B$5:$B$10,MATCH(D401,Listas!$A$5:$A$10,0)),""))</f>
        <v/>
      </c>
      <c r="G401" s="34" t="str">
        <f aca="false">IF(OR(E401="",F401=""),"",E401*F401)</f>
        <v/>
      </c>
      <c r="H401" s="35"/>
      <c r="I401" s="36"/>
      <c r="J401" s="36"/>
      <c r="K401" s="36"/>
      <c r="L401" s="33" t="str">
        <f aca="true">IF(I401="","",IF(K401&lt;&gt;"",K401,TODAY())-I401)</f>
        <v/>
      </c>
      <c r="M401" s="35"/>
      <c r="N401" s="35"/>
    </row>
    <row r="402" customFormat="false" ht="15" hidden="false" customHeight="false" outlineLevel="0" collapsed="false">
      <c r="A402" s="29" t="str">
        <f aca="false">IF(B402="","","OP-"&amp;TEXT(ROW()-4,"000"))</f>
        <v/>
      </c>
      <c r="B402" s="35"/>
      <c r="C402" s="35"/>
      <c r="D402" s="35"/>
      <c r="E402" s="39"/>
      <c r="F402" s="38" t="str">
        <f aca="false">IF(D402="","",IFERROR(INDEX(Listas!$B$5:$B$10,MATCH(D402,Listas!$A$5:$A$10,0)),""))</f>
        <v/>
      </c>
      <c r="G402" s="34" t="str">
        <f aca="false">IF(OR(E402="",F402=""),"",E402*F402)</f>
        <v/>
      </c>
      <c r="H402" s="35"/>
      <c r="I402" s="36"/>
      <c r="J402" s="36"/>
      <c r="K402" s="36"/>
      <c r="L402" s="33" t="str">
        <f aca="true">IF(I402="","",IF(K402&lt;&gt;"",K402,TODAY())-I402)</f>
        <v/>
      </c>
      <c r="M402" s="35"/>
      <c r="N402" s="35"/>
    </row>
    <row r="403" customFormat="false" ht="15" hidden="false" customHeight="false" outlineLevel="0" collapsed="false">
      <c r="A403" s="29" t="str">
        <f aca="false">IF(B403="","","OP-"&amp;TEXT(ROW()-4,"000"))</f>
        <v/>
      </c>
      <c r="B403" s="35"/>
      <c r="C403" s="35"/>
      <c r="D403" s="35"/>
      <c r="E403" s="39"/>
      <c r="F403" s="38" t="str">
        <f aca="false">IF(D403="","",IFERROR(INDEX(Listas!$B$5:$B$10,MATCH(D403,Listas!$A$5:$A$10,0)),""))</f>
        <v/>
      </c>
      <c r="G403" s="34" t="str">
        <f aca="false">IF(OR(E403="",F403=""),"",E403*F403)</f>
        <v/>
      </c>
      <c r="H403" s="35"/>
      <c r="I403" s="36"/>
      <c r="J403" s="36"/>
      <c r="K403" s="36"/>
      <c r="L403" s="33" t="str">
        <f aca="true">IF(I403="","",IF(K403&lt;&gt;"",K403,TODAY())-I403)</f>
        <v/>
      </c>
      <c r="M403" s="35"/>
      <c r="N403" s="35"/>
    </row>
    <row r="404" customFormat="false" ht="15" hidden="false" customHeight="false" outlineLevel="0" collapsed="false">
      <c r="A404" s="29" t="str">
        <f aca="false">IF(B404="","","OP-"&amp;TEXT(ROW()-4,"000"))</f>
        <v/>
      </c>
      <c r="B404" s="35"/>
      <c r="C404" s="35"/>
      <c r="D404" s="35"/>
      <c r="E404" s="39"/>
      <c r="F404" s="38" t="str">
        <f aca="false">IF(D404="","",IFERROR(INDEX(Listas!$B$5:$B$10,MATCH(D404,Listas!$A$5:$A$10,0)),""))</f>
        <v/>
      </c>
      <c r="G404" s="34" t="str">
        <f aca="false">IF(OR(E404="",F404=""),"",E404*F404)</f>
        <v/>
      </c>
      <c r="H404" s="35"/>
      <c r="I404" s="36"/>
      <c r="J404" s="36"/>
      <c r="K404" s="36"/>
      <c r="L404" s="33" t="str">
        <f aca="true">IF(I404="","",IF(K404&lt;&gt;"",K404,TODAY())-I404)</f>
        <v/>
      </c>
      <c r="M404" s="35"/>
      <c r="N404" s="35"/>
    </row>
    <row r="405" customFormat="false" ht="15" hidden="false" customHeight="false" outlineLevel="0" collapsed="false">
      <c r="A405" s="29" t="str">
        <f aca="false">IF(B405="","","OP-"&amp;TEXT(ROW()-4,"000"))</f>
        <v/>
      </c>
      <c r="B405" s="35"/>
      <c r="C405" s="35"/>
      <c r="D405" s="35"/>
      <c r="E405" s="39"/>
      <c r="F405" s="38" t="str">
        <f aca="false">IF(D405="","",IFERROR(INDEX(Listas!$B$5:$B$10,MATCH(D405,Listas!$A$5:$A$10,0)),""))</f>
        <v/>
      </c>
      <c r="G405" s="34" t="str">
        <f aca="false">IF(OR(E405="",F405=""),"",E405*F405)</f>
        <v/>
      </c>
      <c r="H405" s="35"/>
      <c r="I405" s="36"/>
      <c r="J405" s="36"/>
      <c r="K405" s="36"/>
      <c r="L405" s="33" t="str">
        <f aca="true">IF(I405="","",IF(K405&lt;&gt;"",K405,TODAY())-I405)</f>
        <v/>
      </c>
      <c r="M405" s="35"/>
      <c r="N405" s="35"/>
    </row>
    <row r="406" customFormat="false" ht="15" hidden="false" customHeight="false" outlineLevel="0" collapsed="false">
      <c r="A406" s="29" t="str">
        <f aca="false">IF(B406="","","OP-"&amp;TEXT(ROW()-4,"000"))</f>
        <v/>
      </c>
      <c r="B406" s="35"/>
      <c r="C406" s="35"/>
      <c r="D406" s="35"/>
      <c r="E406" s="39"/>
      <c r="F406" s="38" t="str">
        <f aca="false">IF(D406="","",IFERROR(INDEX(Listas!$B$5:$B$10,MATCH(D406,Listas!$A$5:$A$10,0)),""))</f>
        <v/>
      </c>
      <c r="G406" s="34" t="str">
        <f aca="false">IF(OR(E406="",F406=""),"",E406*F406)</f>
        <v/>
      </c>
      <c r="H406" s="35"/>
      <c r="I406" s="36"/>
      <c r="J406" s="36"/>
      <c r="K406" s="36"/>
      <c r="L406" s="33" t="str">
        <f aca="true">IF(I406="","",IF(K406&lt;&gt;"",K406,TODAY())-I406)</f>
        <v/>
      </c>
      <c r="M406" s="35"/>
      <c r="N406" s="35"/>
    </row>
    <row r="407" customFormat="false" ht="15" hidden="false" customHeight="false" outlineLevel="0" collapsed="false">
      <c r="A407" s="29" t="str">
        <f aca="false">IF(B407="","","OP-"&amp;TEXT(ROW()-4,"000"))</f>
        <v/>
      </c>
      <c r="B407" s="35"/>
      <c r="C407" s="35"/>
      <c r="D407" s="35"/>
      <c r="E407" s="39"/>
      <c r="F407" s="38" t="str">
        <f aca="false">IF(D407="","",IFERROR(INDEX(Listas!$B$5:$B$10,MATCH(D407,Listas!$A$5:$A$10,0)),""))</f>
        <v/>
      </c>
      <c r="G407" s="34" t="str">
        <f aca="false">IF(OR(E407="",F407=""),"",E407*F407)</f>
        <v/>
      </c>
      <c r="H407" s="35"/>
      <c r="I407" s="36"/>
      <c r="J407" s="36"/>
      <c r="K407" s="36"/>
      <c r="L407" s="33" t="str">
        <f aca="true">IF(I407="","",IF(K407&lt;&gt;"",K407,TODAY())-I407)</f>
        <v/>
      </c>
      <c r="M407" s="35"/>
      <c r="N407" s="35"/>
    </row>
    <row r="408" customFormat="false" ht="15" hidden="false" customHeight="false" outlineLevel="0" collapsed="false">
      <c r="A408" s="29" t="str">
        <f aca="false">IF(B408="","","OP-"&amp;TEXT(ROW()-4,"000"))</f>
        <v/>
      </c>
      <c r="B408" s="35"/>
      <c r="C408" s="35"/>
      <c r="D408" s="35"/>
      <c r="E408" s="39"/>
      <c r="F408" s="38" t="str">
        <f aca="false">IF(D408="","",IFERROR(INDEX(Listas!$B$5:$B$10,MATCH(D408,Listas!$A$5:$A$10,0)),""))</f>
        <v/>
      </c>
      <c r="G408" s="34" t="str">
        <f aca="false">IF(OR(E408="",F408=""),"",E408*F408)</f>
        <v/>
      </c>
      <c r="H408" s="35"/>
      <c r="I408" s="36"/>
      <c r="J408" s="36"/>
      <c r="K408" s="36"/>
      <c r="L408" s="33" t="str">
        <f aca="true">IF(I408="","",IF(K408&lt;&gt;"",K408,TODAY())-I408)</f>
        <v/>
      </c>
      <c r="M408" s="35"/>
      <c r="N408" s="35"/>
    </row>
    <row r="409" customFormat="false" ht="15" hidden="false" customHeight="false" outlineLevel="0" collapsed="false">
      <c r="A409" s="29" t="str">
        <f aca="false">IF(B409="","","OP-"&amp;TEXT(ROW()-4,"000"))</f>
        <v/>
      </c>
      <c r="B409" s="35"/>
      <c r="C409" s="35"/>
      <c r="D409" s="35"/>
      <c r="E409" s="39"/>
      <c r="F409" s="38" t="str">
        <f aca="false">IF(D409="","",IFERROR(INDEX(Listas!$B$5:$B$10,MATCH(D409,Listas!$A$5:$A$10,0)),""))</f>
        <v/>
      </c>
      <c r="G409" s="34" t="str">
        <f aca="false">IF(OR(E409="",F409=""),"",E409*F409)</f>
        <v/>
      </c>
      <c r="H409" s="35"/>
      <c r="I409" s="36"/>
      <c r="J409" s="36"/>
      <c r="K409" s="36"/>
      <c r="L409" s="33" t="str">
        <f aca="true">IF(I409="","",IF(K409&lt;&gt;"",K409,TODAY())-I409)</f>
        <v/>
      </c>
      <c r="M409" s="35"/>
      <c r="N409" s="35"/>
    </row>
    <row r="410" customFormat="false" ht="15" hidden="false" customHeight="false" outlineLevel="0" collapsed="false">
      <c r="A410" s="29" t="str">
        <f aca="false">IF(B410="","","OP-"&amp;TEXT(ROW()-4,"000"))</f>
        <v/>
      </c>
      <c r="B410" s="35"/>
      <c r="C410" s="35"/>
      <c r="D410" s="35"/>
      <c r="E410" s="39"/>
      <c r="F410" s="38" t="str">
        <f aca="false">IF(D410="","",IFERROR(INDEX(Listas!$B$5:$B$10,MATCH(D410,Listas!$A$5:$A$10,0)),""))</f>
        <v/>
      </c>
      <c r="G410" s="34" t="str">
        <f aca="false">IF(OR(E410="",F410=""),"",E410*F410)</f>
        <v/>
      </c>
      <c r="H410" s="35"/>
      <c r="I410" s="36"/>
      <c r="J410" s="36"/>
      <c r="K410" s="36"/>
      <c r="L410" s="33" t="str">
        <f aca="true">IF(I410="","",IF(K410&lt;&gt;"",K410,TODAY())-I410)</f>
        <v/>
      </c>
      <c r="M410" s="35"/>
      <c r="N410" s="35"/>
    </row>
    <row r="411" customFormat="false" ht="15" hidden="false" customHeight="false" outlineLevel="0" collapsed="false">
      <c r="A411" s="29" t="str">
        <f aca="false">IF(B411="","","OP-"&amp;TEXT(ROW()-4,"000"))</f>
        <v/>
      </c>
      <c r="B411" s="35"/>
      <c r="C411" s="35"/>
      <c r="D411" s="35"/>
      <c r="E411" s="39"/>
      <c r="F411" s="38" t="str">
        <f aca="false">IF(D411="","",IFERROR(INDEX(Listas!$B$5:$B$10,MATCH(D411,Listas!$A$5:$A$10,0)),""))</f>
        <v/>
      </c>
      <c r="G411" s="34" t="str">
        <f aca="false">IF(OR(E411="",F411=""),"",E411*F411)</f>
        <v/>
      </c>
      <c r="H411" s="35"/>
      <c r="I411" s="36"/>
      <c r="J411" s="36"/>
      <c r="K411" s="36"/>
      <c r="L411" s="33" t="str">
        <f aca="true">IF(I411="","",IF(K411&lt;&gt;"",K411,TODAY())-I411)</f>
        <v/>
      </c>
      <c r="M411" s="35"/>
      <c r="N411" s="35"/>
    </row>
    <row r="412" customFormat="false" ht="15" hidden="false" customHeight="false" outlineLevel="0" collapsed="false">
      <c r="A412" s="29" t="str">
        <f aca="false">IF(B412="","","OP-"&amp;TEXT(ROW()-4,"000"))</f>
        <v/>
      </c>
      <c r="B412" s="35"/>
      <c r="C412" s="35"/>
      <c r="D412" s="35"/>
      <c r="E412" s="39"/>
      <c r="F412" s="38" t="str">
        <f aca="false">IF(D412="","",IFERROR(INDEX(Listas!$B$5:$B$10,MATCH(D412,Listas!$A$5:$A$10,0)),""))</f>
        <v/>
      </c>
      <c r="G412" s="34" t="str">
        <f aca="false">IF(OR(E412="",F412=""),"",E412*F412)</f>
        <v/>
      </c>
      <c r="H412" s="35"/>
      <c r="I412" s="36"/>
      <c r="J412" s="36"/>
      <c r="K412" s="36"/>
      <c r="L412" s="33" t="str">
        <f aca="true">IF(I412="","",IF(K412&lt;&gt;"",K412,TODAY())-I412)</f>
        <v/>
      </c>
      <c r="M412" s="35"/>
      <c r="N412" s="35"/>
    </row>
    <row r="413" customFormat="false" ht="15" hidden="false" customHeight="false" outlineLevel="0" collapsed="false">
      <c r="A413" s="29" t="str">
        <f aca="false">IF(B413="","","OP-"&amp;TEXT(ROW()-4,"000"))</f>
        <v/>
      </c>
      <c r="B413" s="35"/>
      <c r="C413" s="35"/>
      <c r="D413" s="35"/>
      <c r="E413" s="39"/>
      <c r="F413" s="38" t="str">
        <f aca="false">IF(D413="","",IFERROR(INDEX(Listas!$B$5:$B$10,MATCH(D413,Listas!$A$5:$A$10,0)),""))</f>
        <v/>
      </c>
      <c r="G413" s="34" t="str">
        <f aca="false">IF(OR(E413="",F413=""),"",E413*F413)</f>
        <v/>
      </c>
      <c r="H413" s="35"/>
      <c r="I413" s="36"/>
      <c r="J413" s="36"/>
      <c r="K413" s="36"/>
      <c r="L413" s="33" t="str">
        <f aca="true">IF(I413="","",IF(K413&lt;&gt;"",K413,TODAY())-I413)</f>
        <v/>
      </c>
      <c r="M413" s="35"/>
      <c r="N413" s="35"/>
    </row>
    <row r="414" customFormat="false" ht="15" hidden="false" customHeight="false" outlineLevel="0" collapsed="false">
      <c r="A414" s="29" t="str">
        <f aca="false">IF(B414="","","OP-"&amp;TEXT(ROW()-4,"000"))</f>
        <v/>
      </c>
      <c r="B414" s="35"/>
      <c r="C414" s="35"/>
      <c r="D414" s="35"/>
      <c r="E414" s="39"/>
      <c r="F414" s="38" t="str">
        <f aca="false">IF(D414="","",IFERROR(INDEX(Listas!$B$5:$B$10,MATCH(D414,Listas!$A$5:$A$10,0)),""))</f>
        <v/>
      </c>
      <c r="G414" s="34" t="str">
        <f aca="false">IF(OR(E414="",F414=""),"",E414*F414)</f>
        <v/>
      </c>
      <c r="H414" s="35"/>
      <c r="I414" s="36"/>
      <c r="J414" s="36"/>
      <c r="K414" s="36"/>
      <c r="L414" s="33" t="str">
        <f aca="true">IF(I414="","",IF(K414&lt;&gt;"",K414,TODAY())-I414)</f>
        <v/>
      </c>
      <c r="M414" s="35"/>
      <c r="N414" s="35"/>
    </row>
    <row r="415" customFormat="false" ht="15" hidden="false" customHeight="false" outlineLevel="0" collapsed="false">
      <c r="A415" s="29" t="str">
        <f aca="false">IF(B415="","","OP-"&amp;TEXT(ROW()-4,"000"))</f>
        <v/>
      </c>
      <c r="B415" s="35"/>
      <c r="C415" s="35"/>
      <c r="D415" s="35"/>
      <c r="E415" s="39"/>
      <c r="F415" s="38" t="str">
        <f aca="false">IF(D415="","",IFERROR(INDEX(Listas!$B$5:$B$10,MATCH(D415,Listas!$A$5:$A$10,0)),""))</f>
        <v/>
      </c>
      <c r="G415" s="34" t="str">
        <f aca="false">IF(OR(E415="",F415=""),"",E415*F415)</f>
        <v/>
      </c>
      <c r="H415" s="35"/>
      <c r="I415" s="36"/>
      <c r="J415" s="36"/>
      <c r="K415" s="36"/>
      <c r="L415" s="33" t="str">
        <f aca="true">IF(I415="","",IF(K415&lt;&gt;"",K415,TODAY())-I415)</f>
        <v/>
      </c>
      <c r="M415" s="35"/>
      <c r="N415" s="35"/>
    </row>
    <row r="416" customFormat="false" ht="15" hidden="false" customHeight="false" outlineLevel="0" collapsed="false">
      <c r="A416" s="29" t="str">
        <f aca="false">IF(B416="","","OP-"&amp;TEXT(ROW()-4,"000"))</f>
        <v/>
      </c>
      <c r="B416" s="35"/>
      <c r="C416" s="35"/>
      <c r="D416" s="35"/>
      <c r="E416" s="39"/>
      <c r="F416" s="38" t="str">
        <f aca="false">IF(D416="","",IFERROR(INDEX(Listas!$B$5:$B$10,MATCH(D416,Listas!$A$5:$A$10,0)),""))</f>
        <v/>
      </c>
      <c r="G416" s="34" t="str">
        <f aca="false">IF(OR(E416="",F416=""),"",E416*F416)</f>
        <v/>
      </c>
      <c r="H416" s="35"/>
      <c r="I416" s="36"/>
      <c r="J416" s="36"/>
      <c r="K416" s="36"/>
      <c r="L416" s="33" t="str">
        <f aca="true">IF(I416="","",IF(K416&lt;&gt;"",K416,TODAY())-I416)</f>
        <v/>
      </c>
      <c r="M416" s="35"/>
      <c r="N416" s="35"/>
    </row>
    <row r="417" customFormat="false" ht="15" hidden="false" customHeight="false" outlineLevel="0" collapsed="false">
      <c r="A417" s="29" t="str">
        <f aca="false">IF(B417="","","OP-"&amp;TEXT(ROW()-4,"000"))</f>
        <v/>
      </c>
      <c r="B417" s="35"/>
      <c r="C417" s="35"/>
      <c r="D417" s="35"/>
      <c r="E417" s="39"/>
      <c r="F417" s="38" t="str">
        <f aca="false">IF(D417="","",IFERROR(INDEX(Listas!$B$5:$B$10,MATCH(D417,Listas!$A$5:$A$10,0)),""))</f>
        <v/>
      </c>
      <c r="G417" s="34" t="str">
        <f aca="false">IF(OR(E417="",F417=""),"",E417*F417)</f>
        <v/>
      </c>
      <c r="H417" s="35"/>
      <c r="I417" s="36"/>
      <c r="J417" s="36"/>
      <c r="K417" s="36"/>
      <c r="L417" s="33" t="str">
        <f aca="true">IF(I417="","",IF(K417&lt;&gt;"",K417,TODAY())-I417)</f>
        <v/>
      </c>
      <c r="M417" s="35"/>
      <c r="N417" s="35"/>
    </row>
    <row r="418" customFormat="false" ht="15" hidden="false" customHeight="false" outlineLevel="0" collapsed="false">
      <c r="A418" s="29" t="str">
        <f aca="false">IF(B418="","","OP-"&amp;TEXT(ROW()-4,"000"))</f>
        <v/>
      </c>
      <c r="B418" s="35"/>
      <c r="C418" s="35"/>
      <c r="D418" s="35"/>
      <c r="E418" s="39"/>
      <c r="F418" s="38" t="str">
        <f aca="false">IF(D418="","",IFERROR(INDEX(Listas!$B$5:$B$10,MATCH(D418,Listas!$A$5:$A$10,0)),""))</f>
        <v/>
      </c>
      <c r="G418" s="34" t="str">
        <f aca="false">IF(OR(E418="",F418=""),"",E418*F418)</f>
        <v/>
      </c>
      <c r="H418" s="35"/>
      <c r="I418" s="36"/>
      <c r="J418" s="36"/>
      <c r="K418" s="36"/>
      <c r="L418" s="33" t="str">
        <f aca="true">IF(I418="","",IF(K418&lt;&gt;"",K418,TODAY())-I418)</f>
        <v/>
      </c>
      <c r="M418" s="35"/>
      <c r="N418" s="35"/>
    </row>
    <row r="419" customFormat="false" ht="15" hidden="false" customHeight="false" outlineLevel="0" collapsed="false">
      <c r="A419" s="29" t="str">
        <f aca="false">IF(B419="","","OP-"&amp;TEXT(ROW()-4,"000"))</f>
        <v/>
      </c>
      <c r="B419" s="35"/>
      <c r="C419" s="35"/>
      <c r="D419" s="35"/>
      <c r="E419" s="39"/>
      <c r="F419" s="38" t="str">
        <f aca="false">IF(D419="","",IFERROR(INDEX(Listas!$B$5:$B$10,MATCH(D419,Listas!$A$5:$A$10,0)),""))</f>
        <v/>
      </c>
      <c r="G419" s="34" t="str">
        <f aca="false">IF(OR(E419="",F419=""),"",E419*F419)</f>
        <v/>
      </c>
      <c r="H419" s="35"/>
      <c r="I419" s="36"/>
      <c r="J419" s="36"/>
      <c r="K419" s="36"/>
      <c r="L419" s="33" t="str">
        <f aca="true">IF(I419="","",IF(K419&lt;&gt;"",K419,TODAY())-I419)</f>
        <v/>
      </c>
      <c r="M419" s="35"/>
      <c r="N419" s="35"/>
    </row>
    <row r="420" customFormat="false" ht="15" hidden="false" customHeight="false" outlineLevel="0" collapsed="false">
      <c r="A420" s="29" t="str">
        <f aca="false">IF(B420="","","OP-"&amp;TEXT(ROW()-4,"000"))</f>
        <v/>
      </c>
      <c r="B420" s="35"/>
      <c r="C420" s="35"/>
      <c r="D420" s="35"/>
      <c r="E420" s="39"/>
      <c r="F420" s="38" t="str">
        <f aca="false">IF(D420="","",IFERROR(INDEX(Listas!$B$5:$B$10,MATCH(D420,Listas!$A$5:$A$10,0)),""))</f>
        <v/>
      </c>
      <c r="G420" s="34" t="str">
        <f aca="false">IF(OR(E420="",F420=""),"",E420*F420)</f>
        <v/>
      </c>
      <c r="H420" s="35"/>
      <c r="I420" s="36"/>
      <c r="J420" s="36"/>
      <c r="K420" s="36"/>
      <c r="L420" s="33" t="str">
        <f aca="true">IF(I420="","",IF(K420&lt;&gt;"",K420,TODAY())-I420)</f>
        <v/>
      </c>
      <c r="M420" s="35"/>
      <c r="N420" s="35"/>
    </row>
    <row r="421" customFormat="false" ht="15" hidden="false" customHeight="false" outlineLevel="0" collapsed="false">
      <c r="A421" s="29" t="str">
        <f aca="false">IF(B421="","","OP-"&amp;TEXT(ROW()-4,"000"))</f>
        <v/>
      </c>
      <c r="B421" s="35"/>
      <c r="C421" s="35"/>
      <c r="D421" s="35"/>
      <c r="E421" s="39"/>
      <c r="F421" s="38" t="str">
        <f aca="false">IF(D421="","",IFERROR(INDEX(Listas!$B$5:$B$10,MATCH(D421,Listas!$A$5:$A$10,0)),""))</f>
        <v/>
      </c>
      <c r="G421" s="34" t="str">
        <f aca="false">IF(OR(E421="",F421=""),"",E421*F421)</f>
        <v/>
      </c>
      <c r="H421" s="35"/>
      <c r="I421" s="36"/>
      <c r="J421" s="36"/>
      <c r="K421" s="36"/>
      <c r="L421" s="33" t="str">
        <f aca="true">IF(I421="","",IF(K421&lt;&gt;"",K421,TODAY())-I421)</f>
        <v/>
      </c>
      <c r="M421" s="35"/>
      <c r="N421" s="35"/>
    </row>
    <row r="422" customFormat="false" ht="15" hidden="false" customHeight="false" outlineLevel="0" collapsed="false">
      <c r="A422" s="29" t="str">
        <f aca="false">IF(B422="","","OP-"&amp;TEXT(ROW()-4,"000"))</f>
        <v/>
      </c>
      <c r="B422" s="35"/>
      <c r="C422" s="35"/>
      <c r="D422" s="35"/>
      <c r="E422" s="39"/>
      <c r="F422" s="38" t="str">
        <f aca="false">IF(D422="","",IFERROR(INDEX(Listas!$B$5:$B$10,MATCH(D422,Listas!$A$5:$A$10,0)),""))</f>
        <v/>
      </c>
      <c r="G422" s="34" t="str">
        <f aca="false">IF(OR(E422="",F422=""),"",E422*F422)</f>
        <v/>
      </c>
      <c r="H422" s="35"/>
      <c r="I422" s="36"/>
      <c r="J422" s="36"/>
      <c r="K422" s="36"/>
      <c r="L422" s="33" t="str">
        <f aca="true">IF(I422="","",IF(K422&lt;&gt;"",K422,TODAY())-I422)</f>
        <v/>
      </c>
      <c r="M422" s="35"/>
      <c r="N422" s="35"/>
    </row>
    <row r="423" customFormat="false" ht="15" hidden="false" customHeight="false" outlineLevel="0" collapsed="false">
      <c r="A423" s="29" t="str">
        <f aca="false">IF(B423="","","OP-"&amp;TEXT(ROW()-4,"000"))</f>
        <v/>
      </c>
      <c r="B423" s="35"/>
      <c r="C423" s="35"/>
      <c r="D423" s="35"/>
      <c r="E423" s="39"/>
      <c r="F423" s="38" t="str">
        <f aca="false">IF(D423="","",IFERROR(INDEX(Listas!$B$5:$B$10,MATCH(D423,Listas!$A$5:$A$10,0)),""))</f>
        <v/>
      </c>
      <c r="G423" s="34" t="str">
        <f aca="false">IF(OR(E423="",F423=""),"",E423*F423)</f>
        <v/>
      </c>
      <c r="H423" s="35"/>
      <c r="I423" s="36"/>
      <c r="J423" s="36"/>
      <c r="K423" s="36"/>
      <c r="L423" s="33" t="str">
        <f aca="true">IF(I423="","",IF(K423&lt;&gt;"",K423,TODAY())-I423)</f>
        <v/>
      </c>
      <c r="M423" s="35"/>
      <c r="N423" s="35"/>
    </row>
    <row r="424" customFormat="false" ht="15" hidden="false" customHeight="false" outlineLevel="0" collapsed="false">
      <c r="A424" s="29" t="str">
        <f aca="false">IF(B424="","","OP-"&amp;TEXT(ROW()-4,"000"))</f>
        <v/>
      </c>
      <c r="B424" s="35"/>
      <c r="C424" s="35"/>
      <c r="D424" s="35"/>
      <c r="E424" s="39"/>
      <c r="F424" s="38" t="str">
        <f aca="false">IF(D424="","",IFERROR(INDEX(Listas!$B$5:$B$10,MATCH(D424,Listas!$A$5:$A$10,0)),""))</f>
        <v/>
      </c>
      <c r="G424" s="34" t="str">
        <f aca="false">IF(OR(E424="",F424=""),"",E424*F424)</f>
        <v/>
      </c>
      <c r="H424" s="35"/>
      <c r="I424" s="36"/>
      <c r="J424" s="36"/>
      <c r="K424" s="36"/>
      <c r="L424" s="33" t="str">
        <f aca="true">IF(I424="","",IF(K424&lt;&gt;"",K424,TODAY())-I424)</f>
        <v/>
      </c>
      <c r="M424" s="35"/>
      <c r="N424" s="35"/>
    </row>
    <row r="425" customFormat="false" ht="15" hidden="false" customHeight="false" outlineLevel="0" collapsed="false">
      <c r="A425" s="29" t="str">
        <f aca="false">IF(B425="","","OP-"&amp;TEXT(ROW()-4,"000"))</f>
        <v/>
      </c>
      <c r="B425" s="35"/>
      <c r="C425" s="35"/>
      <c r="D425" s="35"/>
      <c r="E425" s="39"/>
      <c r="F425" s="38" t="str">
        <f aca="false">IF(D425="","",IFERROR(INDEX(Listas!$B$5:$B$10,MATCH(D425,Listas!$A$5:$A$10,0)),""))</f>
        <v/>
      </c>
      <c r="G425" s="34" t="str">
        <f aca="false">IF(OR(E425="",F425=""),"",E425*F425)</f>
        <v/>
      </c>
      <c r="H425" s="35"/>
      <c r="I425" s="36"/>
      <c r="J425" s="36"/>
      <c r="K425" s="36"/>
      <c r="L425" s="33" t="str">
        <f aca="true">IF(I425="","",IF(K425&lt;&gt;"",K425,TODAY())-I425)</f>
        <v/>
      </c>
      <c r="M425" s="35"/>
      <c r="N425" s="35"/>
    </row>
    <row r="426" customFormat="false" ht="15" hidden="false" customHeight="false" outlineLevel="0" collapsed="false">
      <c r="A426" s="29" t="str">
        <f aca="false">IF(B426="","","OP-"&amp;TEXT(ROW()-4,"000"))</f>
        <v/>
      </c>
      <c r="B426" s="35"/>
      <c r="C426" s="35"/>
      <c r="D426" s="35"/>
      <c r="E426" s="39"/>
      <c r="F426" s="38" t="str">
        <f aca="false">IF(D426="","",IFERROR(INDEX(Listas!$B$5:$B$10,MATCH(D426,Listas!$A$5:$A$10,0)),""))</f>
        <v/>
      </c>
      <c r="G426" s="34" t="str">
        <f aca="false">IF(OR(E426="",F426=""),"",E426*F426)</f>
        <v/>
      </c>
      <c r="H426" s="35"/>
      <c r="I426" s="36"/>
      <c r="J426" s="36"/>
      <c r="K426" s="36"/>
      <c r="L426" s="33" t="str">
        <f aca="true">IF(I426="","",IF(K426&lt;&gt;"",K426,TODAY())-I426)</f>
        <v/>
      </c>
      <c r="M426" s="35"/>
      <c r="N426" s="35"/>
    </row>
    <row r="427" customFormat="false" ht="15" hidden="false" customHeight="false" outlineLevel="0" collapsed="false">
      <c r="A427" s="29" t="str">
        <f aca="false">IF(B427="","","OP-"&amp;TEXT(ROW()-4,"000"))</f>
        <v/>
      </c>
      <c r="B427" s="35"/>
      <c r="C427" s="35"/>
      <c r="D427" s="35"/>
      <c r="E427" s="39"/>
      <c r="F427" s="38" t="str">
        <f aca="false">IF(D427="","",IFERROR(INDEX(Listas!$B$5:$B$10,MATCH(D427,Listas!$A$5:$A$10,0)),""))</f>
        <v/>
      </c>
      <c r="G427" s="34" t="str">
        <f aca="false">IF(OR(E427="",F427=""),"",E427*F427)</f>
        <v/>
      </c>
      <c r="H427" s="35"/>
      <c r="I427" s="36"/>
      <c r="J427" s="36"/>
      <c r="K427" s="36"/>
      <c r="L427" s="33" t="str">
        <f aca="true">IF(I427="","",IF(K427&lt;&gt;"",K427,TODAY())-I427)</f>
        <v/>
      </c>
      <c r="M427" s="35"/>
      <c r="N427" s="35"/>
    </row>
    <row r="428" customFormat="false" ht="15" hidden="false" customHeight="false" outlineLevel="0" collapsed="false">
      <c r="A428" s="29" t="str">
        <f aca="false">IF(B428="","","OP-"&amp;TEXT(ROW()-4,"000"))</f>
        <v/>
      </c>
      <c r="B428" s="35"/>
      <c r="C428" s="35"/>
      <c r="D428" s="35"/>
      <c r="E428" s="39"/>
      <c r="F428" s="38" t="str">
        <f aca="false">IF(D428="","",IFERROR(INDEX(Listas!$B$5:$B$10,MATCH(D428,Listas!$A$5:$A$10,0)),""))</f>
        <v/>
      </c>
      <c r="G428" s="34" t="str">
        <f aca="false">IF(OR(E428="",F428=""),"",E428*F428)</f>
        <v/>
      </c>
      <c r="H428" s="35"/>
      <c r="I428" s="36"/>
      <c r="J428" s="36"/>
      <c r="K428" s="36"/>
      <c r="L428" s="33" t="str">
        <f aca="true">IF(I428="","",IF(K428&lt;&gt;"",K428,TODAY())-I428)</f>
        <v/>
      </c>
      <c r="M428" s="35"/>
      <c r="N428" s="35"/>
    </row>
    <row r="429" customFormat="false" ht="15" hidden="false" customHeight="false" outlineLevel="0" collapsed="false">
      <c r="A429" s="29" t="str">
        <f aca="false">IF(B429="","","OP-"&amp;TEXT(ROW()-4,"000"))</f>
        <v/>
      </c>
      <c r="B429" s="35"/>
      <c r="C429" s="35"/>
      <c r="D429" s="35"/>
      <c r="E429" s="39"/>
      <c r="F429" s="38" t="str">
        <f aca="false">IF(D429="","",IFERROR(INDEX(Listas!$B$5:$B$10,MATCH(D429,Listas!$A$5:$A$10,0)),""))</f>
        <v/>
      </c>
      <c r="G429" s="34" t="str">
        <f aca="false">IF(OR(E429="",F429=""),"",E429*F429)</f>
        <v/>
      </c>
      <c r="H429" s="35"/>
      <c r="I429" s="36"/>
      <c r="J429" s="36"/>
      <c r="K429" s="36"/>
      <c r="L429" s="33" t="str">
        <f aca="true">IF(I429="","",IF(K429&lt;&gt;"",K429,TODAY())-I429)</f>
        <v/>
      </c>
      <c r="M429" s="35"/>
      <c r="N429" s="35"/>
    </row>
    <row r="430" customFormat="false" ht="15" hidden="false" customHeight="false" outlineLevel="0" collapsed="false">
      <c r="A430" s="29" t="str">
        <f aca="false">IF(B430="","","OP-"&amp;TEXT(ROW()-4,"000"))</f>
        <v/>
      </c>
      <c r="B430" s="35"/>
      <c r="C430" s="35"/>
      <c r="D430" s="35"/>
      <c r="E430" s="39"/>
      <c r="F430" s="38" t="str">
        <f aca="false">IF(D430="","",IFERROR(INDEX(Listas!$B$5:$B$10,MATCH(D430,Listas!$A$5:$A$10,0)),""))</f>
        <v/>
      </c>
      <c r="G430" s="34" t="str">
        <f aca="false">IF(OR(E430="",F430=""),"",E430*F430)</f>
        <v/>
      </c>
      <c r="H430" s="35"/>
      <c r="I430" s="36"/>
      <c r="J430" s="36"/>
      <c r="K430" s="36"/>
      <c r="L430" s="33" t="str">
        <f aca="true">IF(I430="","",IF(K430&lt;&gt;"",K430,TODAY())-I430)</f>
        <v/>
      </c>
      <c r="M430" s="35"/>
      <c r="N430" s="35"/>
    </row>
    <row r="431" customFormat="false" ht="15" hidden="false" customHeight="false" outlineLevel="0" collapsed="false">
      <c r="A431" s="29" t="str">
        <f aca="false">IF(B431="","","OP-"&amp;TEXT(ROW()-4,"000"))</f>
        <v/>
      </c>
      <c r="B431" s="35"/>
      <c r="C431" s="35"/>
      <c r="D431" s="35"/>
      <c r="E431" s="39"/>
      <c r="F431" s="38" t="str">
        <f aca="false">IF(D431="","",IFERROR(INDEX(Listas!$B$5:$B$10,MATCH(D431,Listas!$A$5:$A$10,0)),""))</f>
        <v/>
      </c>
      <c r="G431" s="34" t="str">
        <f aca="false">IF(OR(E431="",F431=""),"",E431*F431)</f>
        <v/>
      </c>
      <c r="H431" s="35"/>
      <c r="I431" s="36"/>
      <c r="J431" s="36"/>
      <c r="K431" s="36"/>
      <c r="L431" s="33" t="str">
        <f aca="true">IF(I431="","",IF(K431&lt;&gt;"",K431,TODAY())-I431)</f>
        <v/>
      </c>
      <c r="M431" s="35"/>
      <c r="N431" s="35"/>
    </row>
    <row r="432" customFormat="false" ht="15" hidden="false" customHeight="false" outlineLevel="0" collapsed="false">
      <c r="A432" s="29" t="str">
        <f aca="false">IF(B432="","","OP-"&amp;TEXT(ROW()-4,"000"))</f>
        <v/>
      </c>
      <c r="B432" s="35"/>
      <c r="C432" s="35"/>
      <c r="D432" s="35"/>
      <c r="E432" s="39"/>
      <c r="F432" s="38" t="str">
        <f aca="false">IF(D432="","",IFERROR(INDEX(Listas!$B$5:$B$10,MATCH(D432,Listas!$A$5:$A$10,0)),""))</f>
        <v/>
      </c>
      <c r="G432" s="34" t="str">
        <f aca="false">IF(OR(E432="",F432=""),"",E432*F432)</f>
        <v/>
      </c>
      <c r="H432" s="35"/>
      <c r="I432" s="36"/>
      <c r="J432" s="36"/>
      <c r="K432" s="36"/>
      <c r="L432" s="33" t="str">
        <f aca="true">IF(I432="","",IF(K432&lt;&gt;"",K432,TODAY())-I432)</f>
        <v/>
      </c>
      <c r="M432" s="35"/>
      <c r="N432" s="35"/>
    </row>
    <row r="433" customFormat="false" ht="15" hidden="false" customHeight="false" outlineLevel="0" collapsed="false">
      <c r="A433" s="29" t="str">
        <f aca="false">IF(B433="","","OP-"&amp;TEXT(ROW()-4,"000"))</f>
        <v/>
      </c>
      <c r="B433" s="35"/>
      <c r="C433" s="35"/>
      <c r="D433" s="35"/>
      <c r="E433" s="39"/>
      <c r="F433" s="38" t="str">
        <f aca="false">IF(D433="","",IFERROR(INDEX(Listas!$B$5:$B$10,MATCH(D433,Listas!$A$5:$A$10,0)),""))</f>
        <v/>
      </c>
      <c r="G433" s="34" t="str">
        <f aca="false">IF(OR(E433="",F433=""),"",E433*F433)</f>
        <v/>
      </c>
      <c r="H433" s="35"/>
      <c r="I433" s="36"/>
      <c r="J433" s="36"/>
      <c r="K433" s="36"/>
      <c r="L433" s="33" t="str">
        <f aca="true">IF(I433="","",IF(K433&lt;&gt;"",K433,TODAY())-I433)</f>
        <v/>
      </c>
      <c r="M433" s="35"/>
      <c r="N433" s="35"/>
    </row>
    <row r="434" customFormat="false" ht="15" hidden="false" customHeight="false" outlineLevel="0" collapsed="false">
      <c r="A434" s="29" t="str">
        <f aca="false">IF(B434="","","OP-"&amp;TEXT(ROW()-4,"000"))</f>
        <v/>
      </c>
      <c r="B434" s="35"/>
      <c r="C434" s="35"/>
      <c r="D434" s="35"/>
      <c r="E434" s="39"/>
      <c r="F434" s="38" t="str">
        <f aca="false">IF(D434="","",IFERROR(INDEX(Listas!$B$5:$B$10,MATCH(D434,Listas!$A$5:$A$10,0)),""))</f>
        <v/>
      </c>
      <c r="G434" s="34" t="str">
        <f aca="false">IF(OR(E434="",F434=""),"",E434*F434)</f>
        <v/>
      </c>
      <c r="H434" s="35"/>
      <c r="I434" s="36"/>
      <c r="J434" s="36"/>
      <c r="K434" s="36"/>
      <c r="L434" s="33" t="str">
        <f aca="true">IF(I434="","",IF(K434&lt;&gt;"",K434,TODAY())-I434)</f>
        <v/>
      </c>
      <c r="M434" s="35"/>
      <c r="N434" s="35"/>
    </row>
    <row r="435" customFormat="false" ht="15" hidden="false" customHeight="false" outlineLevel="0" collapsed="false">
      <c r="A435" s="29" t="str">
        <f aca="false">IF(B435="","","OP-"&amp;TEXT(ROW()-4,"000"))</f>
        <v/>
      </c>
      <c r="B435" s="35"/>
      <c r="C435" s="35"/>
      <c r="D435" s="35"/>
      <c r="E435" s="39"/>
      <c r="F435" s="38" t="str">
        <f aca="false">IF(D435="","",IFERROR(INDEX(Listas!$B$5:$B$10,MATCH(D435,Listas!$A$5:$A$10,0)),""))</f>
        <v/>
      </c>
      <c r="G435" s="34" t="str">
        <f aca="false">IF(OR(E435="",F435=""),"",E435*F435)</f>
        <v/>
      </c>
      <c r="H435" s="35"/>
      <c r="I435" s="36"/>
      <c r="J435" s="36"/>
      <c r="K435" s="36"/>
      <c r="L435" s="33" t="str">
        <f aca="true">IF(I435="","",IF(K435&lt;&gt;"",K435,TODAY())-I435)</f>
        <v/>
      </c>
      <c r="M435" s="35"/>
      <c r="N435" s="35"/>
    </row>
    <row r="436" customFormat="false" ht="15" hidden="false" customHeight="false" outlineLevel="0" collapsed="false">
      <c r="A436" s="29" t="str">
        <f aca="false">IF(B436="","","OP-"&amp;TEXT(ROW()-4,"000"))</f>
        <v/>
      </c>
      <c r="B436" s="35"/>
      <c r="C436" s="35"/>
      <c r="D436" s="35"/>
      <c r="E436" s="39"/>
      <c r="F436" s="38" t="str">
        <f aca="false">IF(D436="","",IFERROR(INDEX(Listas!$B$5:$B$10,MATCH(D436,Listas!$A$5:$A$10,0)),""))</f>
        <v/>
      </c>
      <c r="G436" s="34" t="str">
        <f aca="false">IF(OR(E436="",F436=""),"",E436*F436)</f>
        <v/>
      </c>
      <c r="H436" s="35"/>
      <c r="I436" s="36"/>
      <c r="J436" s="36"/>
      <c r="K436" s="36"/>
      <c r="L436" s="33" t="str">
        <f aca="true">IF(I436="","",IF(K436&lt;&gt;"",K436,TODAY())-I436)</f>
        <v/>
      </c>
      <c r="M436" s="35"/>
      <c r="N436" s="35"/>
    </row>
    <row r="437" customFormat="false" ht="15" hidden="false" customHeight="false" outlineLevel="0" collapsed="false">
      <c r="A437" s="29" t="str">
        <f aca="false">IF(B437="","","OP-"&amp;TEXT(ROW()-4,"000"))</f>
        <v/>
      </c>
      <c r="B437" s="35"/>
      <c r="C437" s="35"/>
      <c r="D437" s="35"/>
      <c r="E437" s="39"/>
      <c r="F437" s="38" t="str">
        <f aca="false">IF(D437="","",IFERROR(INDEX(Listas!$B$5:$B$10,MATCH(D437,Listas!$A$5:$A$10,0)),""))</f>
        <v/>
      </c>
      <c r="G437" s="34" t="str">
        <f aca="false">IF(OR(E437="",F437=""),"",E437*F437)</f>
        <v/>
      </c>
      <c r="H437" s="35"/>
      <c r="I437" s="36"/>
      <c r="J437" s="36"/>
      <c r="K437" s="36"/>
      <c r="L437" s="33" t="str">
        <f aca="true">IF(I437="","",IF(K437&lt;&gt;"",K437,TODAY())-I437)</f>
        <v/>
      </c>
      <c r="M437" s="35"/>
      <c r="N437" s="35"/>
    </row>
    <row r="438" customFormat="false" ht="15" hidden="false" customHeight="false" outlineLevel="0" collapsed="false">
      <c r="A438" s="29" t="str">
        <f aca="false">IF(B438="","","OP-"&amp;TEXT(ROW()-4,"000"))</f>
        <v/>
      </c>
      <c r="B438" s="35"/>
      <c r="C438" s="35"/>
      <c r="D438" s="35"/>
      <c r="E438" s="39"/>
      <c r="F438" s="38" t="str">
        <f aca="false">IF(D438="","",IFERROR(INDEX(Listas!$B$5:$B$10,MATCH(D438,Listas!$A$5:$A$10,0)),""))</f>
        <v/>
      </c>
      <c r="G438" s="34" t="str">
        <f aca="false">IF(OR(E438="",F438=""),"",E438*F438)</f>
        <v/>
      </c>
      <c r="H438" s="35"/>
      <c r="I438" s="36"/>
      <c r="J438" s="36"/>
      <c r="K438" s="36"/>
      <c r="L438" s="33" t="str">
        <f aca="true">IF(I438="","",IF(K438&lt;&gt;"",K438,TODAY())-I438)</f>
        <v/>
      </c>
      <c r="M438" s="35"/>
      <c r="N438" s="35"/>
    </row>
    <row r="439" customFormat="false" ht="15" hidden="false" customHeight="false" outlineLevel="0" collapsed="false">
      <c r="A439" s="29" t="str">
        <f aca="false">IF(B439="","","OP-"&amp;TEXT(ROW()-4,"000"))</f>
        <v/>
      </c>
      <c r="B439" s="35"/>
      <c r="C439" s="35"/>
      <c r="D439" s="35"/>
      <c r="E439" s="39"/>
      <c r="F439" s="38" t="str">
        <f aca="false">IF(D439="","",IFERROR(INDEX(Listas!$B$5:$B$10,MATCH(D439,Listas!$A$5:$A$10,0)),""))</f>
        <v/>
      </c>
      <c r="G439" s="34" t="str">
        <f aca="false">IF(OR(E439="",F439=""),"",E439*F439)</f>
        <v/>
      </c>
      <c r="H439" s="35"/>
      <c r="I439" s="36"/>
      <c r="J439" s="36"/>
      <c r="K439" s="36"/>
      <c r="L439" s="33" t="str">
        <f aca="true">IF(I439="","",IF(K439&lt;&gt;"",K439,TODAY())-I439)</f>
        <v/>
      </c>
      <c r="M439" s="35"/>
      <c r="N439" s="35"/>
    </row>
    <row r="440" customFormat="false" ht="15" hidden="false" customHeight="false" outlineLevel="0" collapsed="false">
      <c r="A440" s="29" t="str">
        <f aca="false">IF(B440="","","OP-"&amp;TEXT(ROW()-4,"000"))</f>
        <v/>
      </c>
      <c r="B440" s="35"/>
      <c r="C440" s="35"/>
      <c r="D440" s="35"/>
      <c r="E440" s="39"/>
      <c r="F440" s="38" t="str">
        <f aca="false">IF(D440="","",IFERROR(INDEX(Listas!$B$5:$B$10,MATCH(D440,Listas!$A$5:$A$10,0)),""))</f>
        <v/>
      </c>
      <c r="G440" s="34" t="str">
        <f aca="false">IF(OR(E440="",F440=""),"",E440*F440)</f>
        <v/>
      </c>
      <c r="H440" s="35"/>
      <c r="I440" s="36"/>
      <c r="J440" s="36"/>
      <c r="K440" s="36"/>
      <c r="L440" s="33" t="str">
        <f aca="true">IF(I440="","",IF(K440&lt;&gt;"",K440,TODAY())-I440)</f>
        <v/>
      </c>
      <c r="M440" s="35"/>
      <c r="N440" s="35"/>
    </row>
    <row r="441" customFormat="false" ht="15" hidden="false" customHeight="false" outlineLevel="0" collapsed="false">
      <c r="A441" s="29" t="str">
        <f aca="false">IF(B441="","","OP-"&amp;TEXT(ROW()-4,"000"))</f>
        <v/>
      </c>
      <c r="B441" s="35"/>
      <c r="C441" s="35"/>
      <c r="D441" s="35"/>
      <c r="E441" s="39"/>
      <c r="F441" s="38" t="str">
        <f aca="false">IF(D441="","",IFERROR(INDEX(Listas!$B$5:$B$10,MATCH(D441,Listas!$A$5:$A$10,0)),""))</f>
        <v/>
      </c>
      <c r="G441" s="34" t="str">
        <f aca="false">IF(OR(E441="",F441=""),"",E441*F441)</f>
        <v/>
      </c>
      <c r="H441" s="35"/>
      <c r="I441" s="36"/>
      <c r="J441" s="36"/>
      <c r="K441" s="36"/>
      <c r="L441" s="33" t="str">
        <f aca="true">IF(I441="","",IF(K441&lt;&gt;"",K441,TODAY())-I441)</f>
        <v/>
      </c>
      <c r="M441" s="35"/>
      <c r="N441" s="35"/>
    </row>
    <row r="442" customFormat="false" ht="15" hidden="false" customHeight="false" outlineLevel="0" collapsed="false">
      <c r="A442" s="29" t="str">
        <f aca="false">IF(B442="","","OP-"&amp;TEXT(ROW()-4,"000"))</f>
        <v/>
      </c>
      <c r="B442" s="35"/>
      <c r="C442" s="35"/>
      <c r="D442" s="35"/>
      <c r="E442" s="39"/>
      <c r="F442" s="38" t="str">
        <f aca="false">IF(D442="","",IFERROR(INDEX(Listas!$B$5:$B$10,MATCH(D442,Listas!$A$5:$A$10,0)),""))</f>
        <v/>
      </c>
      <c r="G442" s="34" t="str">
        <f aca="false">IF(OR(E442="",F442=""),"",E442*F442)</f>
        <v/>
      </c>
      <c r="H442" s="35"/>
      <c r="I442" s="36"/>
      <c r="J442" s="36"/>
      <c r="K442" s="36"/>
      <c r="L442" s="33" t="str">
        <f aca="true">IF(I442="","",IF(K442&lt;&gt;"",K442,TODAY())-I442)</f>
        <v/>
      </c>
      <c r="M442" s="35"/>
      <c r="N442" s="35"/>
    </row>
    <row r="443" customFormat="false" ht="15" hidden="false" customHeight="false" outlineLevel="0" collapsed="false">
      <c r="A443" s="29" t="str">
        <f aca="false">IF(B443="","","OP-"&amp;TEXT(ROW()-4,"000"))</f>
        <v/>
      </c>
      <c r="B443" s="35"/>
      <c r="C443" s="35"/>
      <c r="D443" s="35"/>
      <c r="E443" s="39"/>
      <c r="F443" s="38" t="str">
        <f aca="false">IF(D443="","",IFERROR(INDEX(Listas!$B$5:$B$10,MATCH(D443,Listas!$A$5:$A$10,0)),""))</f>
        <v/>
      </c>
      <c r="G443" s="34" t="str">
        <f aca="false">IF(OR(E443="",F443=""),"",E443*F443)</f>
        <v/>
      </c>
      <c r="H443" s="35"/>
      <c r="I443" s="36"/>
      <c r="J443" s="36"/>
      <c r="K443" s="36"/>
      <c r="L443" s="33" t="str">
        <f aca="true">IF(I443="","",IF(K443&lt;&gt;"",K443,TODAY())-I443)</f>
        <v/>
      </c>
      <c r="M443" s="35"/>
      <c r="N443" s="35"/>
    </row>
    <row r="444" customFormat="false" ht="15" hidden="false" customHeight="false" outlineLevel="0" collapsed="false">
      <c r="A444" s="29" t="str">
        <f aca="false">IF(B444="","","OP-"&amp;TEXT(ROW()-4,"000"))</f>
        <v/>
      </c>
      <c r="B444" s="35"/>
      <c r="C444" s="35"/>
      <c r="D444" s="35"/>
      <c r="E444" s="39"/>
      <c r="F444" s="38" t="str">
        <f aca="false">IF(D444="","",IFERROR(INDEX(Listas!$B$5:$B$10,MATCH(D444,Listas!$A$5:$A$10,0)),""))</f>
        <v/>
      </c>
      <c r="G444" s="34" t="str">
        <f aca="false">IF(OR(E444="",F444=""),"",E444*F444)</f>
        <v/>
      </c>
      <c r="H444" s="35"/>
      <c r="I444" s="36"/>
      <c r="J444" s="36"/>
      <c r="K444" s="36"/>
      <c r="L444" s="33" t="str">
        <f aca="true">IF(I444="","",IF(K444&lt;&gt;"",K444,TODAY())-I444)</f>
        <v/>
      </c>
      <c r="M444" s="35"/>
      <c r="N444" s="35"/>
    </row>
    <row r="445" customFormat="false" ht="15" hidden="false" customHeight="false" outlineLevel="0" collapsed="false">
      <c r="A445" s="29" t="str">
        <f aca="false">IF(B445="","","OP-"&amp;TEXT(ROW()-4,"000"))</f>
        <v/>
      </c>
      <c r="B445" s="35"/>
      <c r="C445" s="35"/>
      <c r="D445" s="35"/>
      <c r="E445" s="39"/>
      <c r="F445" s="38" t="str">
        <f aca="false">IF(D445="","",IFERROR(INDEX(Listas!$B$5:$B$10,MATCH(D445,Listas!$A$5:$A$10,0)),""))</f>
        <v/>
      </c>
      <c r="G445" s="34" t="str">
        <f aca="false">IF(OR(E445="",F445=""),"",E445*F445)</f>
        <v/>
      </c>
      <c r="H445" s="35"/>
      <c r="I445" s="36"/>
      <c r="J445" s="36"/>
      <c r="K445" s="36"/>
      <c r="L445" s="33" t="str">
        <f aca="true">IF(I445="","",IF(K445&lt;&gt;"",K445,TODAY())-I445)</f>
        <v/>
      </c>
      <c r="M445" s="35"/>
      <c r="N445" s="35"/>
    </row>
    <row r="446" customFormat="false" ht="15" hidden="false" customHeight="false" outlineLevel="0" collapsed="false">
      <c r="A446" s="29" t="str">
        <f aca="false">IF(B446="","","OP-"&amp;TEXT(ROW()-4,"000"))</f>
        <v/>
      </c>
      <c r="B446" s="35"/>
      <c r="C446" s="35"/>
      <c r="D446" s="35"/>
      <c r="E446" s="39"/>
      <c r="F446" s="38" t="str">
        <f aca="false">IF(D446="","",IFERROR(INDEX(Listas!$B$5:$B$10,MATCH(D446,Listas!$A$5:$A$10,0)),""))</f>
        <v/>
      </c>
      <c r="G446" s="34" t="str">
        <f aca="false">IF(OR(E446="",F446=""),"",E446*F446)</f>
        <v/>
      </c>
      <c r="H446" s="35"/>
      <c r="I446" s="36"/>
      <c r="J446" s="36"/>
      <c r="K446" s="36"/>
      <c r="L446" s="33" t="str">
        <f aca="true">IF(I446="","",IF(K446&lt;&gt;"",K446,TODAY())-I446)</f>
        <v/>
      </c>
      <c r="M446" s="35"/>
      <c r="N446" s="35"/>
    </row>
    <row r="447" customFormat="false" ht="15" hidden="false" customHeight="false" outlineLevel="0" collapsed="false">
      <c r="A447" s="29" t="str">
        <f aca="false">IF(B447="","","OP-"&amp;TEXT(ROW()-4,"000"))</f>
        <v/>
      </c>
      <c r="B447" s="35"/>
      <c r="C447" s="35"/>
      <c r="D447" s="35"/>
      <c r="E447" s="39"/>
      <c r="F447" s="38" t="str">
        <f aca="false">IF(D447="","",IFERROR(INDEX(Listas!$B$5:$B$10,MATCH(D447,Listas!$A$5:$A$10,0)),""))</f>
        <v/>
      </c>
      <c r="G447" s="34" t="str">
        <f aca="false">IF(OR(E447="",F447=""),"",E447*F447)</f>
        <v/>
      </c>
      <c r="H447" s="35"/>
      <c r="I447" s="36"/>
      <c r="J447" s="36"/>
      <c r="K447" s="36"/>
      <c r="L447" s="33" t="str">
        <f aca="true">IF(I447="","",IF(K447&lt;&gt;"",K447,TODAY())-I447)</f>
        <v/>
      </c>
      <c r="M447" s="35"/>
      <c r="N447" s="35"/>
    </row>
    <row r="448" customFormat="false" ht="15" hidden="false" customHeight="false" outlineLevel="0" collapsed="false">
      <c r="A448" s="29" t="str">
        <f aca="false">IF(B448="","","OP-"&amp;TEXT(ROW()-4,"000"))</f>
        <v/>
      </c>
      <c r="B448" s="35"/>
      <c r="C448" s="35"/>
      <c r="D448" s="35"/>
      <c r="E448" s="39"/>
      <c r="F448" s="38" t="str">
        <f aca="false">IF(D448="","",IFERROR(INDEX(Listas!$B$5:$B$10,MATCH(D448,Listas!$A$5:$A$10,0)),""))</f>
        <v/>
      </c>
      <c r="G448" s="34" t="str">
        <f aca="false">IF(OR(E448="",F448=""),"",E448*F448)</f>
        <v/>
      </c>
      <c r="H448" s="35"/>
      <c r="I448" s="36"/>
      <c r="J448" s="36"/>
      <c r="K448" s="36"/>
      <c r="L448" s="33" t="str">
        <f aca="true">IF(I448="","",IF(K448&lt;&gt;"",K448,TODAY())-I448)</f>
        <v/>
      </c>
      <c r="M448" s="35"/>
      <c r="N448" s="35"/>
    </row>
    <row r="449" customFormat="false" ht="15" hidden="false" customHeight="false" outlineLevel="0" collapsed="false">
      <c r="A449" s="29" t="str">
        <f aca="false">IF(B449="","","OP-"&amp;TEXT(ROW()-4,"000"))</f>
        <v/>
      </c>
      <c r="B449" s="35"/>
      <c r="C449" s="35"/>
      <c r="D449" s="35"/>
      <c r="E449" s="39"/>
      <c r="F449" s="38" t="str">
        <f aca="false">IF(D449="","",IFERROR(INDEX(Listas!$B$5:$B$10,MATCH(D449,Listas!$A$5:$A$10,0)),""))</f>
        <v/>
      </c>
      <c r="G449" s="34" t="str">
        <f aca="false">IF(OR(E449="",F449=""),"",E449*F449)</f>
        <v/>
      </c>
      <c r="H449" s="35"/>
      <c r="I449" s="36"/>
      <c r="J449" s="36"/>
      <c r="K449" s="36"/>
      <c r="L449" s="33" t="str">
        <f aca="true">IF(I449="","",IF(K449&lt;&gt;"",K449,TODAY())-I449)</f>
        <v/>
      </c>
      <c r="M449" s="35"/>
      <c r="N449" s="35"/>
    </row>
    <row r="450" customFormat="false" ht="15" hidden="false" customHeight="false" outlineLevel="0" collapsed="false">
      <c r="A450" s="29" t="str">
        <f aca="false">IF(B450="","","OP-"&amp;TEXT(ROW()-4,"000"))</f>
        <v/>
      </c>
      <c r="B450" s="35"/>
      <c r="C450" s="35"/>
      <c r="D450" s="35"/>
      <c r="E450" s="39"/>
      <c r="F450" s="38" t="str">
        <f aca="false">IF(D450="","",IFERROR(INDEX(Listas!$B$5:$B$10,MATCH(D450,Listas!$A$5:$A$10,0)),""))</f>
        <v/>
      </c>
      <c r="G450" s="34" t="str">
        <f aca="false">IF(OR(E450="",F450=""),"",E450*F450)</f>
        <v/>
      </c>
      <c r="H450" s="35"/>
      <c r="I450" s="36"/>
      <c r="J450" s="36"/>
      <c r="K450" s="36"/>
      <c r="L450" s="33" t="str">
        <f aca="true">IF(I450="","",IF(K450&lt;&gt;"",K450,TODAY())-I450)</f>
        <v/>
      </c>
      <c r="M450" s="35"/>
      <c r="N450" s="35"/>
    </row>
    <row r="451" customFormat="false" ht="15" hidden="false" customHeight="false" outlineLevel="0" collapsed="false">
      <c r="A451" s="29" t="str">
        <f aca="false">IF(B451="","","OP-"&amp;TEXT(ROW()-4,"000"))</f>
        <v/>
      </c>
      <c r="B451" s="35"/>
      <c r="C451" s="35"/>
      <c r="D451" s="35"/>
      <c r="E451" s="39"/>
      <c r="F451" s="38" t="str">
        <f aca="false">IF(D451="","",IFERROR(INDEX(Listas!$B$5:$B$10,MATCH(D451,Listas!$A$5:$A$10,0)),""))</f>
        <v/>
      </c>
      <c r="G451" s="34" t="str">
        <f aca="false">IF(OR(E451="",F451=""),"",E451*F451)</f>
        <v/>
      </c>
      <c r="H451" s="35"/>
      <c r="I451" s="36"/>
      <c r="J451" s="36"/>
      <c r="K451" s="36"/>
      <c r="L451" s="33" t="str">
        <f aca="true">IF(I451="","",IF(K451&lt;&gt;"",K451,TODAY())-I451)</f>
        <v/>
      </c>
      <c r="M451" s="35"/>
      <c r="N451" s="35"/>
    </row>
    <row r="452" customFormat="false" ht="15" hidden="false" customHeight="false" outlineLevel="0" collapsed="false">
      <c r="A452" s="29" t="str">
        <f aca="false">IF(B452="","","OP-"&amp;TEXT(ROW()-4,"000"))</f>
        <v/>
      </c>
      <c r="B452" s="35"/>
      <c r="C452" s="35"/>
      <c r="D452" s="35"/>
      <c r="E452" s="39"/>
      <c r="F452" s="38" t="str">
        <f aca="false">IF(D452="","",IFERROR(INDEX(Listas!$B$5:$B$10,MATCH(D452,Listas!$A$5:$A$10,0)),""))</f>
        <v/>
      </c>
      <c r="G452" s="34" t="str">
        <f aca="false">IF(OR(E452="",F452=""),"",E452*F452)</f>
        <v/>
      </c>
      <c r="H452" s="35"/>
      <c r="I452" s="36"/>
      <c r="J452" s="36"/>
      <c r="K452" s="36"/>
      <c r="L452" s="33" t="str">
        <f aca="true">IF(I452="","",IF(K452&lt;&gt;"",K452,TODAY())-I452)</f>
        <v/>
      </c>
      <c r="M452" s="35"/>
      <c r="N452" s="35"/>
    </row>
    <row r="453" customFormat="false" ht="15" hidden="false" customHeight="false" outlineLevel="0" collapsed="false">
      <c r="A453" s="29" t="str">
        <f aca="false">IF(B453="","","OP-"&amp;TEXT(ROW()-4,"000"))</f>
        <v/>
      </c>
      <c r="B453" s="35"/>
      <c r="C453" s="35"/>
      <c r="D453" s="35"/>
      <c r="E453" s="39"/>
      <c r="F453" s="38" t="str">
        <f aca="false">IF(D453="","",IFERROR(INDEX(Listas!$B$5:$B$10,MATCH(D453,Listas!$A$5:$A$10,0)),""))</f>
        <v/>
      </c>
      <c r="G453" s="34" t="str">
        <f aca="false">IF(OR(E453="",F453=""),"",E453*F453)</f>
        <v/>
      </c>
      <c r="H453" s="35"/>
      <c r="I453" s="36"/>
      <c r="J453" s="36"/>
      <c r="K453" s="36"/>
      <c r="L453" s="33" t="str">
        <f aca="true">IF(I453="","",IF(K453&lt;&gt;"",K453,TODAY())-I453)</f>
        <v/>
      </c>
      <c r="M453" s="35"/>
      <c r="N453" s="35"/>
    </row>
    <row r="454" customFormat="false" ht="15" hidden="false" customHeight="false" outlineLevel="0" collapsed="false">
      <c r="A454" s="29" t="str">
        <f aca="false">IF(B454="","","OP-"&amp;TEXT(ROW()-4,"000"))</f>
        <v/>
      </c>
      <c r="B454" s="35"/>
      <c r="C454" s="35"/>
      <c r="D454" s="35"/>
      <c r="E454" s="39"/>
      <c r="F454" s="38" t="str">
        <f aca="false">IF(D454="","",IFERROR(INDEX(Listas!$B$5:$B$10,MATCH(D454,Listas!$A$5:$A$10,0)),""))</f>
        <v/>
      </c>
      <c r="G454" s="34" t="str">
        <f aca="false">IF(OR(E454="",F454=""),"",E454*F454)</f>
        <v/>
      </c>
      <c r="H454" s="35"/>
      <c r="I454" s="36"/>
      <c r="J454" s="36"/>
      <c r="K454" s="36"/>
      <c r="L454" s="33" t="str">
        <f aca="true">IF(I454="","",IF(K454&lt;&gt;"",K454,TODAY())-I454)</f>
        <v/>
      </c>
      <c r="M454" s="35"/>
      <c r="N454" s="35"/>
    </row>
    <row r="455" customFormat="false" ht="15" hidden="false" customHeight="false" outlineLevel="0" collapsed="false">
      <c r="A455" s="29" t="str">
        <f aca="false">IF(B455="","","OP-"&amp;TEXT(ROW()-4,"000"))</f>
        <v/>
      </c>
      <c r="B455" s="35"/>
      <c r="C455" s="35"/>
      <c r="D455" s="35"/>
      <c r="E455" s="39"/>
      <c r="F455" s="38" t="str">
        <f aca="false">IF(D455="","",IFERROR(INDEX(Listas!$B$5:$B$10,MATCH(D455,Listas!$A$5:$A$10,0)),""))</f>
        <v/>
      </c>
      <c r="G455" s="34" t="str">
        <f aca="false">IF(OR(E455="",F455=""),"",E455*F455)</f>
        <v/>
      </c>
      <c r="H455" s="35"/>
      <c r="I455" s="36"/>
      <c r="J455" s="36"/>
      <c r="K455" s="36"/>
      <c r="L455" s="33" t="str">
        <f aca="true">IF(I455="","",IF(K455&lt;&gt;"",K455,TODAY())-I455)</f>
        <v/>
      </c>
      <c r="M455" s="35"/>
      <c r="N455" s="35"/>
    </row>
    <row r="456" customFormat="false" ht="15" hidden="false" customHeight="false" outlineLevel="0" collapsed="false">
      <c r="A456" s="29" t="str">
        <f aca="false">IF(B456="","","OP-"&amp;TEXT(ROW()-4,"000"))</f>
        <v/>
      </c>
      <c r="B456" s="35"/>
      <c r="C456" s="35"/>
      <c r="D456" s="35"/>
      <c r="E456" s="39"/>
      <c r="F456" s="38" t="str">
        <f aca="false">IF(D456="","",IFERROR(INDEX(Listas!$B$5:$B$10,MATCH(D456,Listas!$A$5:$A$10,0)),""))</f>
        <v/>
      </c>
      <c r="G456" s="34" t="str">
        <f aca="false">IF(OR(E456="",F456=""),"",E456*F456)</f>
        <v/>
      </c>
      <c r="H456" s="35"/>
      <c r="I456" s="36"/>
      <c r="J456" s="36"/>
      <c r="K456" s="36"/>
      <c r="L456" s="33" t="str">
        <f aca="true">IF(I456="","",IF(K456&lt;&gt;"",K456,TODAY())-I456)</f>
        <v/>
      </c>
      <c r="M456" s="35"/>
      <c r="N456" s="35"/>
    </row>
    <row r="457" customFormat="false" ht="15" hidden="false" customHeight="false" outlineLevel="0" collapsed="false">
      <c r="A457" s="29" t="str">
        <f aca="false">IF(B457="","","OP-"&amp;TEXT(ROW()-4,"000"))</f>
        <v/>
      </c>
      <c r="B457" s="35"/>
      <c r="C457" s="35"/>
      <c r="D457" s="35"/>
      <c r="E457" s="39"/>
      <c r="F457" s="38" t="str">
        <f aca="false">IF(D457="","",IFERROR(INDEX(Listas!$B$5:$B$10,MATCH(D457,Listas!$A$5:$A$10,0)),""))</f>
        <v/>
      </c>
      <c r="G457" s="34" t="str">
        <f aca="false">IF(OR(E457="",F457=""),"",E457*F457)</f>
        <v/>
      </c>
      <c r="H457" s="35"/>
      <c r="I457" s="36"/>
      <c r="J457" s="36"/>
      <c r="K457" s="36"/>
      <c r="L457" s="33" t="str">
        <f aca="true">IF(I457="","",IF(K457&lt;&gt;"",K457,TODAY())-I457)</f>
        <v/>
      </c>
      <c r="M457" s="35"/>
      <c r="N457" s="35"/>
    </row>
    <row r="458" customFormat="false" ht="15" hidden="false" customHeight="false" outlineLevel="0" collapsed="false">
      <c r="A458" s="29" t="str">
        <f aca="false">IF(B458="","","OP-"&amp;TEXT(ROW()-4,"000"))</f>
        <v/>
      </c>
      <c r="B458" s="35"/>
      <c r="C458" s="35"/>
      <c r="D458" s="35"/>
      <c r="E458" s="39"/>
      <c r="F458" s="38" t="str">
        <f aca="false">IF(D458="","",IFERROR(INDEX(Listas!$B$5:$B$10,MATCH(D458,Listas!$A$5:$A$10,0)),""))</f>
        <v/>
      </c>
      <c r="G458" s="34" t="str">
        <f aca="false">IF(OR(E458="",F458=""),"",E458*F458)</f>
        <v/>
      </c>
      <c r="H458" s="35"/>
      <c r="I458" s="36"/>
      <c r="J458" s="36"/>
      <c r="K458" s="36"/>
      <c r="L458" s="33" t="str">
        <f aca="true">IF(I458="","",IF(K458&lt;&gt;"",K458,TODAY())-I458)</f>
        <v/>
      </c>
      <c r="M458" s="35"/>
      <c r="N458" s="35"/>
    </row>
    <row r="459" customFormat="false" ht="15" hidden="false" customHeight="false" outlineLevel="0" collapsed="false">
      <c r="A459" s="29" t="str">
        <f aca="false">IF(B459="","","OP-"&amp;TEXT(ROW()-4,"000"))</f>
        <v/>
      </c>
      <c r="B459" s="35"/>
      <c r="C459" s="35"/>
      <c r="D459" s="35"/>
      <c r="E459" s="39"/>
      <c r="F459" s="38" t="str">
        <f aca="false">IF(D459="","",IFERROR(INDEX(Listas!$B$5:$B$10,MATCH(D459,Listas!$A$5:$A$10,0)),""))</f>
        <v/>
      </c>
      <c r="G459" s="34" t="str">
        <f aca="false">IF(OR(E459="",F459=""),"",E459*F459)</f>
        <v/>
      </c>
      <c r="H459" s="35"/>
      <c r="I459" s="36"/>
      <c r="J459" s="36"/>
      <c r="K459" s="36"/>
      <c r="L459" s="33" t="str">
        <f aca="true">IF(I459="","",IF(K459&lt;&gt;"",K459,TODAY())-I459)</f>
        <v/>
      </c>
      <c r="M459" s="35"/>
      <c r="N459" s="35"/>
    </row>
    <row r="460" customFormat="false" ht="15" hidden="false" customHeight="false" outlineLevel="0" collapsed="false">
      <c r="A460" s="29" t="str">
        <f aca="false">IF(B460="","","OP-"&amp;TEXT(ROW()-4,"000"))</f>
        <v/>
      </c>
      <c r="B460" s="35"/>
      <c r="C460" s="35"/>
      <c r="D460" s="35"/>
      <c r="E460" s="39"/>
      <c r="F460" s="38" t="str">
        <f aca="false">IF(D460="","",IFERROR(INDEX(Listas!$B$5:$B$10,MATCH(D460,Listas!$A$5:$A$10,0)),""))</f>
        <v/>
      </c>
      <c r="G460" s="34" t="str">
        <f aca="false">IF(OR(E460="",F460=""),"",E460*F460)</f>
        <v/>
      </c>
      <c r="H460" s="35"/>
      <c r="I460" s="36"/>
      <c r="J460" s="36"/>
      <c r="K460" s="36"/>
      <c r="L460" s="33" t="str">
        <f aca="true">IF(I460="","",IF(K460&lt;&gt;"",K460,TODAY())-I460)</f>
        <v/>
      </c>
      <c r="M460" s="35"/>
      <c r="N460" s="35"/>
    </row>
    <row r="461" customFormat="false" ht="15" hidden="false" customHeight="false" outlineLevel="0" collapsed="false">
      <c r="A461" s="29" t="str">
        <f aca="false">IF(B461="","","OP-"&amp;TEXT(ROW()-4,"000"))</f>
        <v/>
      </c>
      <c r="B461" s="35"/>
      <c r="C461" s="35"/>
      <c r="D461" s="35"/>
      <c r="E461" s="39"/>
      <c r="F461" s="38" t="str">
        <f aca="false">IF(D461="","",IFERROR(INDEX(Listas!$B$5:$B$10,MATCH(D461,Listas!$A$5:$A$10,0)),""))</f>
        <v/>
      </c>
      <c r="G461" s="34" t="str">
        <f aca="false">IF(OR(E461="",F461=""),"",E461*F461)</f>
        <v/>
      </c>
      <c r="H461" s="35"/>
      <c r="I461" s="36"/>
      <c r="J461" s="36"/>
      <c r="K461" s="36"/>
      <c r="L461" s="33" t="str">
        <f aca="true">IF(I461="","",IF(K461&lt;&gt;"",K461,TODAY())-I461)</f>
        <v/>
      </c>
      <c r="M461" s="35"/>
      <c r="N461" s="35"/>
    </row>
    <row r="462" customFormat="false" ht="15" hidden="false" customHeight="false" outlineLevel="0" collapsed="false">
      <c r="A462" s="29" t="str">
        <f aca="false">IF(B462="","","OP-"&amp;TEXT(ROW()-4,"000"))</f>
        <v/>
      </c>
      <c r="B462" s="35"/>
      <c r="C462" s="35"/>
      <c r="D462" s="35"/>
      <c r="E462" s="39"/>
      <c r="F462" s="38" t="str">
        <f aca="false">IF(D462="","",IFERROR(INDEX(Listas!$B$5:$B$10,MATCH(D462,Listas!$A$5:$A$10,0)),""))</f>
        <v/>
      </c>
      <c r="G462" s="34" t="str">
        <f aca="false">IF(OR(E462="",F462=""),"",E462*F462)</f>
        <v/>
      </c>
      <c r="H462" s="35"/>
      <c r="I462" s="36"/>
      <c r="J462" s="36"/>
      <c r="K462" s="36"/>
      <c r="L462" s="33" t="str">
        <f aca="true">IF(I462="","",IF(K462&lt;&gt;"",K462,TODAY())-I462)</f>
        <v/>
      </c>
      <c r="M462" s="35"/>
      <c r="N462" s="35"/>
    </row>
    <row r="463" customFormat="false" ht="15" hidden="false" customHeight="false" outlineLevel="0" collapsed="false">
      <c r="A463" s="29" t="str">
        <f aca="false">IF(B463="","","OP-"&amp;TEXT(ROW()-4,"000"))</f>
        <v/>
      </c>
      <c r="B463" s="35"/>
      <c r="C463" s="35"/>
      <c r="D463" s="35"/>
      <c r="E463" s="39"/>
      <c r="F463" s="38" t="str">
        <f aca="false">IF(D463="","",IFERROR(INDEX(Listas!$B$5:$B$10,MATCH(D463,Listas!$A$5:$A$10,0)),""))</f>
        <v/>
      </c>
      <c r="G463" s="34" t="str">
        <f aca="false">IF(OR(E463="",F463=""),"",E463*F463)</f>
        <v/>
      </c>
      <c r="H463" s="35"/>
      <c r="I463" s="36"/>
      <c r="J463" s="36"/>
      <c r="K463" s="36"/>
      <c r="L463" s="33" t="str">
        <f aca="true">IF(I463="","",IF(K463&lt;&gt;"",K463,TODAY())-I463)</f>
        <v/>
      </c>
      <c r="M463" s="35"/>
      <c r="N463" s="35"/>
    </row>
    <row r="464" customFormat="false" ht="15" hidden="false" customHeight="false" outlineLevel="0" collapsed="false">
      <c r="A464" s="29" t="str">
        <f aca="false">IF(B464="","","OP-"&amp;TEXT(ROW()-4,"000"))</f>
        <v/>
      </c>
      <c r="B464" s="35"/>
      <c r="C464" s="35"/>
      <c r="D464" s="35"/>
      <c r="E464" s="39"/>
      <c r="F464" s="38" t="str">
        <f aca="false">IF(D464="","",IFERROR(INDEX(Listas!$B$5:$B$10,MATCH(D464,Listas!$A$5:$A$10,0)),""))</f>
        <v/>
      </c>
      <c r="G464" s="34" t="str">
        <f aca="false">IF(OR(E464="",F464=""),"",E464*F464)</f>
        <v/>
      </c>
      <c r="H464" s="35"/>
      <c r="I464" s="36"/>
      <c r="J464" s="36"/>
      <c r="K464" s="36"/>
      <c r="L464" s="33" t="str">
        <f aca="true">IF(I464="","",IF(K464&lt;&gt;"",K464,TODAY())-I464)</f>
        <v/>
      </c>
      <c r="M464" s="35"/>
      <c r="N464" s="35"/>
    </row>
    <row r="465" customFormat="false" ht="15" hidden="false" customHeight="false" outlineLevel="0" collapsed="false">
      <c r="A465" s="29" t="str">
        <f aca="false">IF(B465="","","OP-"&amp;TEXT(ROW()-4,"000"))</f>
        <v/>
      </c>
      <c r="B465" s="35"/>
      <c r="C465" s="35"/>
      <c r="D465" s="35"/>
      <c r="E465" s="39"/>
      <c r="F465" s="38" t="str">
        <f aca="false">IF(D465="","",IFERROR(INDEX(Listas!$B$5:$B$10,MATCH(D465,Listas!$A$5:$A$10,0)),""))</f>
        <v/>
      </c>
      <c r="G465" s="34" t="str">
        <f aca="false">IF(OR(E465="",F465=""),"",E465*F465)</f>
        <v/>
      </c>
      <c r="H465" s="35"/>
      <c r="I465" s="36"/>
      <c r="J465" s="36"/>
      <c r="K465" s="36"/>
      <c r="L465" s="33" t="str">
        <f aca="true">IF(I465="","",IF(K465&lt;&gt;"",K465,TODAY())-I465)</f>
        <v/>
      </c>
      <c r="M465" s="35"/>
      <c r="N465" s="35"/>
    </row>
    <row r="466" customFormat="false" ht="15" hidden="false" customHeight="false" outlineLevel="0" collapsed="false">
      <c r="A466" s="29" t="str">
        <f aca="false">IF(B466="","","OP-"&amp;TEXT(ROW()-4,"000"))</f>
        <v/>
      </c>
      <c r="B466" s="35"/>
      <c r="C466" s="35"/>
      <c r="D466" s="35"/>
      <c r="E466" s="39"/>
      <c r="F466" s="38" t="str">
        <f aca="false">IF(D466="","",IFERROR(INDEX(Listas!$B$5:$B$10,MATCH(D466,Listas!$A$5:$A$10,0)),""))</f>
        <v/>
      </c>
      <c r="G466" s="34" t="str">
        <f aca="false">IF(OR(E466="",F466=""),"",E466*F466)</f>
        <v/>
      </c>
      <c r="H466" s="35"/>
      <c r="I466" s="36"/>
      <c r="J466" s="36"/>
      <c r="K466" s="36"/>
      <c r="L466" s="33" t="str">
        <f aca="true">IF(I466="","",IF(K466&lt;&gt;"",K466,TODAY())-I466)</f>
        <v/>
      </c>
      <c r="M466" s="35"/>
      <c r="N466" s="35"/>
    </row>
    <row r="467" customFormat="false" ht="15" hidden="false" customHeight="false" outlineLevel="0" collapsed="false">
      <c r="A467" s="29" t="str">
        <f aca="false">IF(B467="","","OP-"&amp;TEXT(ROW()-4,"000"))</f>
        <v/>
      </c>
      <c r="B467" s="35"/>
      <c r="C467" s="35"/>
      <c r="D467" s="35"/>
      <c r="E467" s="39"/>
      <c r="F467" s="38" t="str">
        <f aca="false">IF(D467="","",IFERROR(INDEX(Listas!$B$5:$B$10,MATCH(D467,Listas!$A$5:$A$10,0)),""))</f>
        <v/>
      </c>
      <c r="G467" s="34" t="str">
        <f aca="false">IF(OR(E467="",F467=""),"",E467*F467)</f>
        <v/>
      </c>
      <c r="H467" s="35"/>
      <c r="I467" s="36"/>
      <c r="J467" s="36"/>
      <c r="K467" s="36"/>
      <c r="L467" s="33" t="str">
        <f aca="true">IF(I467="","",IF(K467&lt;&gt;"",K467,TODAY())-I467)</f>
        <v/>
      </c>
      <c r="M467" s="35"/>
      <c r="N467" s="35"/>
    </row>
    <row r="468" customFormat="false" ht="15" hidden="false" customHeight="false" outlineLevel="0" collapsed="false">
      <c r="A468" s="29" t="str">
        <f aca="false">IF(B468="","","OP-"&amp;TEXT(ROW()-4,"000"))</f>
        <v/>
      </c>
      <c r="B468" s="35"/>
      <c r="C468" s="35"/>
      <c r="D468" s="35"/>
      <c r="E468" s="39"/>
      <c r="F468" s="38" t="str">
        <f aca="false">IF(D468="","",IFERROR(INDEX(Listas!$B$5:$B$10,MATCH(D468,Listas!$A$5:$A$10,0)),""))</f>
        <v/>
      </c>
      <c r="G468" s="34" t="str">
        <f aca="false">IF(OR(E468="",F468=""),"",E468*F468)</f>
        <v/>
      </c>
      <c r="H468" s="35"/>
      <c r="I468" s="36"/>
      <c r="J468" s="36"/>
      <c r="K468" s="36"/>
      <c r="L468" s="33" t="str">
        <f aca="true">IF(I468="","",IF(K468&lt;&gt;"",K468,TODAY())-I468)</f>
        <v/>
      </c>
      <c r="M468" s="35"/>
      <c r="N468" s="35"/>
    </row>
    <row r="469" customFormat="false" ht="15" hidden="false" customHeight="false" outlineLevel="0" collapsed="false">
      <c r="A469" s="29" t="str">
        <f aca="false">IF(B469="","","OP-"&amp;TEXT(ROW()-4,"000"))</f>
        <v/>
      </c>
      <c r="B469" s="35"/>
      <c r="C469" s="35"/>
      <c r="D469" s="35"/>
      <c r="E469" s="39"/>
      <c r="F469" s="38" t="str">
        <f aca="false">IF(D469="","",IFERROR(INDEX(Listas!$B$5:$B$10,MATCH(D469,Listas!$A$5:$A$10,0)),""))</f>
        <v/>
      </c>
      <c r="G469" s="34" t="str">
        <f aca="false">IF(OR(E469="",F469=""),"",E469*F469)</f>
        <v/>
      </c>
      <c r="H469" s="35"/>
      <c r="I469" s="36"/>
      <c r="J469" s="36"/>
      <c r="K469" s="36"/>
      <c r="L469" s="33" t="str">
        <f aca="true">IF(I469="","",IF(K469&lt;&gt;"",K469,TODAY())-I469)</f>
        <v/>
      </c>
      <c r="M469" s="35"/>
      <c r="N469" s="35"/>
    </row>
    <row r="470" customFormat="false" ht="15" hidden="false" customHeight="false" outlineLevel="0" collapsed="false">
      <c r="A470" s="29" t="str">
        <f aca="false">IF(B470="","","OP-"&amp;TEXT(ROW()-4,"000"))</f>
        <v/>
      </c>
      <c r="B470" s="35"/>
      <c r="C470" s="35"/>
      <c r="D470" s="35"/>
      <c r="E470" s="39"/>
      <c r="F470" s="38" t="str">
        <f aca="false">IF(D470="","",IFERROR(INDEX(Listas!$B$5:$B$10,MATCH(D470,Listas!$A$5:$A$10,0)),""))</f>
        <v/>
      </c>
      <c r="G470" s="34" t="str">
        <f aca="false">IF(OR(E470="",F470=""),"",E470*F470)</f>
        <v/>
      </c>
      <c r="H470" s="35"/>
      <c r="I470" s="36"/>
      <c r="J470" s="36"/>
      <c r="K470" s="36"/>
      <c r="L470" s="33" t="str">
        <f aca="true">IF(I470="","",IF(K470&lt;&gt;"",K470,TODAY())-I470)</f>
        <v/>
      </c>
      <c r="M470" s="35"/>
      <c r="N470" s="35"/>
    </row>
    <row r="471" customFormat="false" ht="15" hidden="false" customHeight="false" outlineLevel="0" collapsed="false">
      <c r="A471" s="29" t="str">
        <f aca="false">IF(B471="","","OP-"&amp;TEXT(ROW()-4,"000"))</f>
        <v/>
      </c>
      <c r="B471" s="35"/>
      <c r="C471" s="35"/>
      <c r="D471" s="35"/>
      <c r="E471" s="39"/>
      <c r="F471" s="38" t="str">
        <f aca="false">IF(D471="","",IFERROR(INDEX(Listas!$B$5:$B$10,MATCH(D471,Listas!$A$5:$A$10,0)),""))</f>
        <v/>
      </c>
      <c r="G471" s="34" t="str">
        <f aca="false">IF(OR(E471="",F471=""),"",E471*F471)</f>
        <v/>
      </c>
      <c r="H471" s="35"/>
      <c r="I471" s="36"/>
      <c r="J471" s="36"/>
      <c r="K471" s="36"/>
      <c r="L471" s="33" t="str">
        <f aca="true">IF(I471="","",IF(K471&lt;&gt;"",K471,TODAY())-I471)</f>
        <v/>
      </c>
      <c r="M471" s="35"/>
      <c r="N471" s="35"/>
    </row>
    <row r="472" customFormat="false" ht="15" hidden="false" customHeight="false" outlineLevel="0" collapsed="false">
      <c r="A472" s="29" t="str">
        <f aca="false">IF(B472="","","OP-"&amp;TEXT(ROW()-4,"000"))</f>
        <v/>
      </c>
      <c r="B472" s="35"/>
      <c r="C472" s="35"/>
      <c r="D472" s="35"/>
      <c r="E472" s="39"/>
      <c r="F472" s="38" t="str">
        <f aca="false">IF(D472="","",IFERROR(INDEX(Listas!$B$5:$B$10,MATCH(D472,Listas!$A$5:$A$10,0)),""))</f>
        <v/>
      </c>
      <c r="G472" s="34" t="str">
        <f aca="false">IF(OR(E472="",F472=""),"",E472*F472)</f>
        <v/>
      </c>
      <c r="H472" s="35"/>
      <c r="I472" s="36"/>
      <c r="J472" s="36"/>
      <c r="K472" s="36"/>
      <c r="L472" s="33" t="str">
        <f aca="true">IF(I472="","",IF(K472&lt;&gt;"",K472,TODAY())-I472)</f>
        <v/>
      </c>
      <c r="M472" s="35"/>
      <c r="N472" s="35"/>
    </row>
    <row r="473" customFormat="false" ht="15" hidden="false" customHeight="false" outlineLevel="0" collapsed="false">
      <c r="A473" s="29" t="str">
        <f aca="false">IF(B473="","","OP-"&amp;TEXT(ROW()-4,"000"))</f>
        <v/>
      </c>
      <c r="B473" s="35"/>
      <c r="C473" s="35"/>
      <c r="D473" s="35"/>
      <c r="E473" s="39"/>
      <c r="F473" s="38" t="str">
        <f aca="false">IF(D473="","",IFERROR(INDEX(Listas!$B$5:$B$10,MATCH(D473,Listas!$A$5:$A$10,0)),""))</f>
        <v/>
      </c>
      <c r="G473" s="34" t="str">
        <f aca="false">IF(OR(E473="",F473=""),"",E473*F473)</f>
        <v/>
      </c>
      <c r="H473" s="35"/>
      <c r="I473" s="36"/>
      <c r="J473" s="36"/>
      <c r="K473" s="36"/>
      <c r="L473" s="33" t="str">
        <f aca="true">IF(I473="","",IF(K473&lt;&gt;"",K473,TODAY())-I473)</f>
        <v/>
      </c>
      <c r="M473" s="35"/>
      <c r="N473" s="35"/>
    </row>
    <row r="474" customFormat="false" ht="15" hidden="false" customHeight="false" outlineLevel="0" collapsed="false">
      <c r="A474" s="29" t="str">
        <f aca="false">IF(B474="","","OP-"&amp;TEXT(ROW()-4,"000"))</f>
        <v/>
      </c>
      <c r="B474" s="35"/>
      <c r="C474" s="35"/>
      <c r="D474" s="35"/>
      <c r="E474" s="39"/>
      <c r="F474" s="38" t="str">
        <f aca="false">IF(D474="","",IFERROR(INDEX(Listas!$B$5:$B$10,MATCH(D474,Listas!$A$5:$A$10,0)),""))</f>
        <v/>
      </c>
      <c r="G474" s="34" t="str">
        <f aca="false">IF(OR(E474="",F474=""),"",E474*F474)</f>
        <v/>
      </c>
      <c r="H474" s="35"/>
      <c r="I474" s="36"/>
      <c r="J474" s="36"/>
      <c r="K474" s="36"/>
      <c r="L474" s="33" t="str">
        <f aca="true">IF(I474="","",IF(K474&lt;&gt;"",K474,TODAY())-I474)</f>
        <v/>
      </c>
      <c r="M474" s="35"/>
      <c r="N474" s="35"/>
    </row>
    <row r="475" customFormat="false" ht="15" hidden="false" customHeight="false" outlineLevel="0" collapsed="false">
      <c r="A475" s="29" t="str">
        <f aca="false">IF(B475="","","OP-"&amp;TEXT(ROW()-4,"000"))</f>
        <v/>
      </c>
      <c r="B475" s="35"/>
      <c r="C475" s="35"/>
      <c r="D475" s="35"/>
      <c r="E475" s="39"/>
      <c r="F475" s="38" t="str">
        <f aca="false">IF(D475="","",IFERROR(INDEX(Listas!$B$5:$B$10,MATCH(D475,Listas!$A$5:$A$10,0)),""))</f>
        <v/>
      </c>
      <c r="G475" s="34" t="str">
        <f aca="false">IF(OR(E475="",F475=""),"",E475*F475)</f>
        <v/>
      </c>
      <c r="H475" s="35"/>
      <c r="I475" s="36"/>
      <c r="J475" s="36"/>
      <c r="K475" s="36"/>
      <c r="L475" s="33" t="str">
        <f aca="true">IF(I475="","",IF(K475&lt;&gt;"",K475,TODAY())-I475)</f>
        <v/>
      </c>
      <c r="M475" s="35"/>
      <c r="N475" s="35"/>
    </row>
    <row r="476" customFormat="false" ht="15" hidden="false" customHeight="false" outlineLevel="0" collapsed="false">
      <c r="A476" s="29" t="str">
        <f aca="false">IF(B476="","","OP-"&amp;TEXT(ROW()-4,"000"))</f>
        <v/>
      </c>
      <c r="B476" s="35"/>
      <c r="C476" s="35"/>
      <c r="D476" s="35"/>
      <c r="E476" s="39"/>
      <c r="F476" s="38" t="str">
        <f aca="false">IF(D476="","",IFERROR(INDEX(Listas!$B$5:$B$10,MATCH(D476,Listas!$A$5:$A$10,0)),""))</f>
        <v/>
      </c>
      <c r="G476" s="34" t="str">
        <f aca="false">IF(OR(E476="",F476=""),"",E476*F476)</f>
        <v/>
      </c>
      <c r="H476" s="35"/>
      <c r="I476" s="36"/>
      <c r="J476" s="36"/>
      <c r="K476" s="36"/>
      <c r="L476" s="33" t="str">
        <f aca="true">IF(I476="","",IF(K476&lt;&gt;"",K476,TODAY())-I476)</f>
        <v/>
      </c>
      <c r="M476" s="35"/>
      <c r="N476" s="35"/>
    </row>
    <row r="477" customFormat="false" ht="15" hidden="false" customHeight="false" outlineLevel="0" collapsed="false">
      <c r="A477" s="29" t="str">
        <f aca="false">IF(B477="","","OP-"&amp;TEXT(ROW()-4,"000"))</f>
        <v/>
      </c>
      <c r="B477" s="35"/>
      <c r="C477" s="35"/>
      <c r="D477" s="35"/>
      <c r="E477" s="39"/>
      <c r="F477" s="38" t="str">
        <f aca="false">IF(D477="","",IFERROR(INDEX(Listas!$B$5:$B$10,MATCH(D477,Listas!$A$5:$A$10,0)),""))</f>
        <v/>
      </c>
      <c r="G477" s="34" t="str">
        <f aca="false">IF(OR(E477="",F477=""),"",E477*F477)</f>
        <v/>
      </c>
      <c r="H477" s="35"/>
      <c r="I477" s="36"/>
      <c r="J477" s="36"/>
      <c r="K477" s="36"/>
      <c r="L477" s="33" t="str">
        <f aca="true">IF(I477="","",IF(K477&lt;&gt;"",K477,TODAY())-I477)</f>
        <v/>
      </c>
      <c r="M477" s="35"/>
      <c r="N477" s="35"/>
    </row>
    <row r="478" customFormat="false" ht="15" hidden="false" customHeight="false" outlineLevel="0" collapsed="false">
      <c r="A478" s="29" t="str">
        <f aca="false">IF(B478="","","OP-"&amp;TEXT(ROW()-4,"000"))</f>
        <v/>
      </c>
      <c r="B478" s="35"/>
      <c r="C478" s="35"/>
      <c r="D478" s="35"/>
      <c r="E478" s="39"/>
      <c r="F478" s="38" t="str">
        <f aca="false">IF(D478="","",IFERROR(INDEX(Listas!$B$5:$B$10,MATCH(D478,Listas!$A$5:$A$10,0)),""))</f>
        <v/>
      </c>
      <c r="G478" s="34" t="str">
        <f aca="false">IF(OR(E478="",F478=""),"",E478*F478)</f>
        <v/>
      </c>
      <c r="H478" s="35"/>
      <c r="I478" s="36"/>
      <c r="J478" s="36"/>
      <c r="K478" s="36"/>
      <c r="L478" s="33" t="str">
        <f aca="true">IF(I478="","",IF(K478&lt;&gt;"",K478,TODAY())-I478)</f>
        <v/>
      </c>
      <c r="M478" s="35"/>
      <c r="N478" s="35"/>
    </row>
    <row r="479" customFormat="false" ht="15" hidden="false" customHeight="false" outlineLevel="0" collapsed="false">
      <c r="A479" s="29" t="str">
        <f aca="false">IF(B479="","","OP-"&amp;TEXT(ROW()-4,"000"))</f>
        <v/>
      </c>
      <c r="B479" s="35"/>
      <c r="C479" s="35"/>
      <c r="D479" s="35"/>
      <c r="E479" s="39"/>
      <c r="F479" s="38" t="str">
        <f aca="false">IF(D479="","",IFERROR(INDEX(Listas!$B$5:$B$10,MATCH(D479,Listas!$A$5:$A$10,0)),""))</f>
        <v/>
      </c>
      <c r="G479" s="34" t="str">
        <f aca="false">IF(OR(E479="",F479=""),"",E479*F479)</f>
        <v/>
      </c>
      <c r="H479" s="35"/>
      <c r="I479" s="36"/>
      <c r="J479" s="36"/>
      <c r="K479" s="36"/>
      <c r="L479" s="33" t="str">
        <f aca="true">IF(I479="","",IF(K479&lt;&gt;"",K479,TODAY())-I479)</f>
        <v/>
      </c>
      <c r="M479" s="35"/>
      <c r="N479" s="35"/>
    </row>
    <row r="480" customFormat="false" ht="15" hidden="false" customHeight="false" outlineLevel="0" collapsed="false">
      <c r="A480" s="29" t="str">
        <f aca="false">IF(B480="","","OP-"&amp;TEXT(ROW()-4,"000"))</f>
        <v/>
      </c>
      <c r="B480" s="35"/>
      <c r="C480" s="35"/>
      <c r="D480" s="35"/>
      <c r="E480" s="39"/>
      <c r="F480" s="38" t="str">
        <f aca="false">IF(D480="","",IFERROR(INDEX(Listas!$B$5:$B$10,MATCH(D480,Listas!$A$5:$A$10,0)),""))</f>
        <v/>
      </c>
      <c r="G480" s="34" t="str">
        <f aca="false">IF(OR(E480="",F480=""),"",E480*F480)</f>
        <v/>
      </c>
      <c r="H480" s="35"/>
      <c r="I480" s="36"/>
      <c r="J480" s="36"/>
      <c r="K480" s="36"/>
      <c r="L480" s="33" t="str">
        <f aca="true">IF(I480="","",IF(K480&lt;&gt;"",K480,TODAY())-I480)</f>
        <v/>
      </c>
      <c r="M480" s="35"/>
      <c r="N480" s="35"/>
    </row>
    <row r="481" customFormat="false" ht="15" hidden="false" customHeight="false" outlineLevel="0" collapsed="false">
      <c r="A481" s="29" t="str">
        <f aca="false">IF(B481="","","OP-"&amp;TEXT(ROW()-4,"000"))</f>
        <v/>
      </c>
      <c r="B481" s="35"/>
      <c r="C481" s="35"/>
      <c r="D481" s="35"/>
      <c r="E481" s="39"/>
      <c r="F481" s="38" t="str">
        <f aca="false">IF(D481="","",IFERROR(INDEX(Listas!$B$5:$B$10,MATCH(D481,Listas!$A$5:$A$10,0)),""))</f>
        <v/>
      </c>
      <c r="G481" s="34" t="str">
        <f aca="false">IF(OR(E481="",F481=""),"",E481*F481)</f>
        <v/>
      </c>
      <c r="H481" s="35"/>
      <c r="I481" s="36"/>
      <c r="J481" s="36"/>
      <c r="K481" s="36"/>
      <c r="L481" s="33" t="str">
        <f aca="true">IF(I481="","",IF(K481&lt;&gt;"",K481,TODAY())-I481)</f>
        <v/>
      </c>
      <c r="M481" s="35"/>
      <c r="N481" s="35"/>
    </row>
    <row r="482" customFormat="false" ht="15" hidden="false" customHeight="false" outlineLevel="0" collapsed="false">
      <c r="A482" s="29" t="str">
        <f aca="false">IF(B482="","","OP-"&amp;TEXT(ROW()-4,"000"))</f>
        <v/>
      </c>
      <c r="B482" s="35"/>
      <c r="C482" s="35"/>
      <c r="D482" s="35"/>
      <c r="E482" s="39"/>
      <c r="F482" s="38" t="str">
        <f aca="false">IF(D482="","",IFERROR(INDEX(Listas!$B$5:$B$10,MATCH(D482,Listas!$A$5:$A$10,0)),""))</f>
        <v/>
      </c>
      <c r="G482" s="34" t="str">
        <f aca="false">IF(OR(E482="",F482=""),"",E482*F482)</f>
        <v/>
      </c>
      <c r="H482" s="35"/>
      <c r="I482" s="36"/>
      <c r="J482" s="36"/>
      <c r="K482" s="36"/>
      <c r="L482" s="33" t="str">
        <f aca="true">IF(I482="","",IF(K482&lt;&gt;"",K482,TODAY())-I482)</f>
        <v/>
      </c>
      <c r="M482" s="35"/>
      <c r="N482" s="35"/>
    </row>
    <row r="483" customFormat="false" ht="15" hidden="false" customHeight="false" outlineLevel="0" collapsed="false">
      <c r="A483" s="29" t="str">
        <f aca="false">IF(B483="","","OP-"&amp;TEXT(ROW()-4,"000"))</f>
        <v/>
      </c>
      <c r="B483" s="35"/>
      <c r="C483" s="35"/>
      <c r="D483" s="35"/>
      <c r="E483" s="39"/>
      <c r="F483" s="38" t="str">
        <f aca="false">IF(D483="","",IFERROR(INDEX(Listas!$B$5:$B$10,MATCH(D483,Listas!$A$5:$A$10,0)),""))</f>
        <v/>
      </c>
      <c r="G483" s="34" t="str">
        <f aca="false">IF(OR(E483="",F483=""),"",E483*F483)</f>
        <v/>
      </c>
      <c r="H483" s="35"/>
      <c r="I483" s="36"/>
      <c r="J483" s="36"/>
      <c r="K483" s="36"/>
      <c r="L483" s="33" t="str">
        <f aca="true">IF(I483="","",IF(K483&lt;&gt;"",K483,TODAY())-I483)</f>
        <v/>
      </c>
      <c r="M483" s="35"/>
      <c r="N483" s="35"/>
    </row>
    <row r="484" customFormat="false" ht="15" hidden="false" customHeight="false" outlineLevel="0" collapsed="false">
      <c r="A484" s="29" t="str">
        <f aca="false">IF(B484="","","OP-"&amp;TEXT(ROW()-4,"000"))</f>
        <v/>
      </c>
      <c r="B484" s="35"/>
      <c r="C484" s="35"/>
      <c r="D484" s="35"/>
      <c r="E484" s="39"/>
      <c r="F484" s="38" t="str">
        <f aca="false">IF(D484="","",IFERROR(INDEX(Listas!$B$5:$B$10,MATCH(D484,Listas!$A$5:$A$10,0)),""))</f>
        <v/>
      </c>
      <c r="G484" s="34" t="str">
        <f aca="false">IF(OR(E484="",F484=""),"",E484*F484)</f>
        <v/>
      </c>
      <c r="H484" s="35"/>
      <c r="I484" s="36"/>
      <c r="J484" s="36"/>
      <c r="K484" s="36"/>
      <c r="L484" s="33" t="str">
        <f aca="true">IF(I484="","",IF(K484&lt;&gt;"",K484,TODAY())-I484)</f>
        <v/>
      </c>
      <c r="M484" s="35"/>
      <c r="N484" s="35"/>
    </row>
    <row r="485" customFormat="false" ht="15" hidden="false" customHeight="false" outlineLevel="0" collapsed="false">
      <c r="A485" s="29" t="str">
        <f aca="false">IF(B485="","","OP-"&amp;TEXT(ROW()-4,"000"))</f>
        <v/>
      </c>
      <c r="B485" s="35"/>
      <c r="C485" s="35"/>
      <c r="D485" s="35"/>
      <c r="E485" s="39"/>
      <c r="F485" s="38" t="str">
        <f aca="false">IF(D485="","",IFERROR(INDEX(Listas!$B$5:$B$10,MATCH(D485,Listas!$A$5:$A$10,0)),""))</f>
        <v/>
      </c>
      <c r="G485" s="34" t="str">
        <f aca="false">IF(OR(E485="",F485=""),"",E485*F485)</f>
        <v/>
      </c>
      <c r="H485" s="35"/>
      <c r="I485" s="36"/>
      <c r="J485" s="36"/>
      <c r="K485" s="36"/>
      <c r="L485" s="33" t="str">
        <f aca="true">IF(I485="","",IF(K485&lt;&gt;"",K485,TODAY())-I485)</f>
        <v/>
      </c>
      <c r="M485" s="35"/>
      <c r="N485" s="35"/>
    </row>
    <row r="486" customFormat="false" ht="15" hidden="false" customHeight="false" outlineLevel="0" collapsed="false">
      <c r="A486" s="29" t="str">
        <f aca="false">IF(B486="","","OP-"&amp;TEXT(ROW()-4,"000"))</f>
        <v/>
      </c>
      <c r="B486" s="35"/>
      <c r="C486" s="35"/>
      <c r="D486" s="35"/>
      <c r="E486" s="39"/>
      <c r="F486" s="38" t="str">
        <f aca="false">IF(D486="","",IFERROR(INDEX(Listas!$B$5:$B$10,MATCH(D486,Listas!$A$5:$A$10,0)),""))</f>
        <v/>
      </c>
      <c r="G486" s="34" t="str">
        <f aca="false">IF(OR(E486="",F486=""),"",E486*F486)</f>
        <v/>
      </c>
      <c r="H486" s="35"/>
      <c r="I486" s="36"/>
      <c r="J486" s="36"/>
      <c r="K486" s="36"/>
      <c r="L486" s="33" t="str">
        <f aca="true">IF(I486="","",IF(K486&lt;&gt;"",K486,TODAY())-I486)</f>
        <v/>
      </c>
      <c r="M486" s="35"/>
      <c r="N486" s="35"/>
    </row>
    <row r="487" customFormat="false" ht="15" hidden="false" customHeight="false" outlineLevel="0" collapsed="false">
      <c r="A487" s="29" t="str">
        <f aca="false">IF(B487="","","OP-"&amp;TEXT(ROW()-4,"000"))</f>
        <v/>
      </c>
      <c r="B487" s="35"/>
      <c r="C487" s="35"/>
      <c r="D487" s="35"/>
      <c r="E487" s="39"/>
      <c r="F487" s="38" t="str">
        <f aca="false">IF(D487="","",IFERROR(INDEX(Listas!$B$5:$B$10,MATCH(D487,Listas!$A$5:$A$10,0)),""))</f>
        <v/>
      </c>
      <c r="G487" s="34" t="str">
        <f aca="false">IF(OR(E487="",F487=""),"",E487*F487)</f>
        <v/>
      </c>
      <c r="H487" s="35"/>
      <c r="I487" s="36"/>
      <c r="J487" s="36"/>
      <c r="K487" s="36"/>
      <c r="L487" s="33" t="str">
        <f aca="true">IF(I487="","",IF(K487&lt;&gt;"",K487,TODAY())-I487)</f>
        <v/>
      </c>
      <c r="M487" s="35"/>
      <c r="N487" s="35"/>
    </row>
    <row r="488" customFormat="false" ht="15" hidden="false" customHeight="false" outlineLevel="0" collapsed="false">
      <c r="A488" s="29" t="str">
        <f aca="false">IF(B488="","","OP-"&amp;TEXT(ROW()-4,"000"))</f>
        <v/>
      </c>
      <c r="B488" s="35"/>
      <c r="C488" s="35"/>
      <c r="D488" s="35"/>
      <c r="E488" s="39"/>
      <c r="F488" s="38" t="str">
        <f aca="false">IF(D488="","",IFERROR(INDEX(Listas!$B$5:$B$10,MATCH(D488,Listas!$A$5:$A$10,0)),""))</f>
        <v/>
      </c>
      <c r="G488" s="34" t="str">
        <f aca="false">IF(OR(E488="",F488=""),"",E488*F488)</f>
        <v/>
      </c>
      <c r="H488" s="35"/>
      <c r="I488" s="36"/>
      <c r="J488" s="36"/>
      <c r="K488" s="36"/>
      <c r="L488" s="33" t="str">
        <f aca="true">IF(I488="","",IF(K488&lt;&gt;"",K488,TODAY())-I488)</f>
        <v/>
      </c>
      <c r="M488" s="35"/>
      <c r="N488" s="35"/>
    </row>
    <row r="489" customFormat="false" ht="15" hidden="false" customHeight="false" outlineLevel="0" collapsed="false">
      <c r="A489" s="29" t="str">
        <f aca="false">IF(B489="","","OP-"&amp;TEXT(ROW()-4,"000"))</f>
        <v/>
      </c>
      <c r="B489" s="35"/>
      <c r="C489" s="35"/>
      <c r="D489" s="35"/>
      <c r="E489" s="39"/>
      <c r="F489" s="38" t="str">
        <f aca="false">IF(D489="","",IFERROR(INDEX(Listas!$B$5:$B$10,MATCH(D489,Listas!$A$5:$A$10,0)),""))</f>
        <v/>
      </c>
      <c r="G489" s="34" t="str">
        <f aca="false">IF(OR(E489="",F489=""),"",E489*F489)</f>
        <v/>
      </c>
      <c r="H489" s="35"/>
      <c r="I489" s="36"/>
      <c r="J489" s="36"/>
      <c r="K489" s="36"/>
      <c r="L489" s="33" t="str">
        <f aca="true">IF(I489="","",IF(K489&lt;&gt;"",K489,TODAY())-I489)</f>
        <v/>
      </c>
      <c r="M489" s="35"/>
      <c r="N489" s="35"/>
    </row>
    <row r="490" customFormat="false" ht="15" hidden="false" customHeight="false" outlineLevel="0" collapsed="false">
      <c r="A490" s="29" t="str">
        <f aca="false">IF(B490="","","OP-"&amp;TEXT(ROW()-4,"000"))</f>
        <v/>
      </c>
      <c r="B490" s="35"/>
      <c r="C490" s="35"/>
      <c r="D490" s="35"/>
      <c r="E490" s="39"/>
      <c r="F490" s="38" t="str">
        <f aca="false">IF(D490="","",IFERROR(INDEX(Listas!$B$5:$B$10,MATCH(D490,Listas!$A$5:$A$10,0)),""))</f>
        <v/>
      </c>
      <c r="G490" s="34" t="str">
        <f aca="false">IF(OR(E490="",F490=""),"",E490*F490)</f>
        <v/>
      </c>
      <c r="H490" s="35"/>
      <c r="I490" s="36"/>
      <c r="J490" s="36"/>
      <c r="K490" s="36"/>
      <c r="L490" s="33" t="str">
        <f aca="true">IF(I490="","",IF(K490&lt;&gt;"",K490,TODAY())-I490)</f>
        <v/>
      </c>
      <c r="M490" s="35"/>
      <c r="N490" s="35"/>
    </row>
    <row r="491" customFormat="false" ht="15" hidden="false" customHeight="false" outlineLevel="0" collapsed="false">
      <c r="A491" s="29" t="str">
        <f aca="false">IF(B491="","","OP-"&amp;TEXT(ROW()-4,"000"))</f>
        <v/>
      </c>
      <c r="B491" s="35"/>
      <c r="C491" s="35"/>
      <c r="D491" s="35"/>
      <c r="E491" s="39"/>
      <c r="F491" s="38" t="str">
        <f aca="false">IF(D491="","",IFERROR(INDEX(Listas!$B$5:$B$10,MATCH(D491,Listas!$A$5:$A$10,0)),""))</f>
        <v/>
      </c>
      <c r="G491" s="34" t="str">
        <f aca="false">IF(OR(E491="",F491=""),"",E491*F491)</f>
        <v/>
      </c>
      <c r="H491" s="35"/>
      <c r="I491" s="36"/>
      <c r="J491" s="36"/>
      <c r="K491" s="36"/>
      <c r="L491" s="33" t="str">
        <f aca="true">IF(I491="","",IF(K491&lt;&gt;"",K491,TODAY())-I491)</f>
        <v/>
      </c>
      <c r="M491" s="35"/>
      <c r="N491" s="35"/>
    </row>
    <row r="492" customFormat="false" ht="15" hidden="false" customHeight="false" outlineLevel="0" collapsed="false">
      <c r="A492" s="29" t="str">
        <f aca="false">IF(B492="","","OP-"&amp;TEXT(ROW()-4,"000"))</f>
        <v/>
      </c>
      <c r="B492" s="35"/>
      <c r="C492" s="35"/>
      <c r="D492" s="35"/>
      <c r="E492" s="39"/>
      <c r="F492" s="38" t="str">
        <f aca="false">IF(D492="","",IFERROR(INDEX(Listas!$B$5:$B$10,MATCH(D492,Listas!$A$5:$A$10,0)),""))</f>
        <v/>
      </c>
      <c r="G492" s="34" t="str">
        <f aca="false">IF(OR(E492="",F492=""),"",E492*F492)</f>
        <v/>
      </c>
      <c r="H492" s="35"/>
      <c r="I492" s="36"/>
      <c r="J492" s="36"/>
      <c r="K492" s="36"/>
      <c r="L492" s="33" t="str">
        <f aca="true">IF(I492="","",IF(K492&lt;&gt;"",K492,TODAY())-I492)</f>
        <v/>
      </c>
      <c r="M492" s="35"/>
      <c r="N492" s="35"/>
    </row>
    <row r="493" customFormat="false" ht="15" hidden="false" customHeight="false" outlineLevel="0" collapsed="false">
      <c r="A493" s="29" t="str">
        <f aca="false">IF(B493="","","OP-"&amp;TEXT(ROW()-4,"000"))</f>
        <v/>
      </c>
      <c r="B493" s="35"/>
      <c r="C493" s="35"/>
      <c r="D493" s="35"/>
      <c r="E493" s="39"/>
      <c r="F493" s="38" t="str">
        <f aca="false">IF(D493="","",IFERROR(INDEX(Listas!$B$5:$B$10,MATCH(D493,Listas!$A$5:$A$10,0)),""))</f>
        <v/>
      </c>
      <c r="G493" s="34" t="str">
        <f aca="false">IF(OR(E493="",F493=""),"",E493*F493)</f>
        <v/>
      </c>
      <c r="H493" s="35"/>
      <c r="I493" s="36"/>
      <c r="J493" s="36"/>
      <c r="K493" s="36"/>
      <c r="L493" s="33" t="str">
        <f aca="true">IF(I493="","",IF(K493&lt;&gt;"",K493,TODAY())-I493)</f>
        <v/>
      </c>
      <c r="M493" s="35"/>
      <c r="N493" s="35"/>
    </row>
    <row r="494" customFormat="false" ht="15" hidden="false" customHeight="false" outlineLevel="0" collapsed="false">
      <c r="A494" s="29" t="str">
        <f aca="false">IF(B494="","","OP-"&amp;TEXT(ROW()-4,"000"))</f>
        <v/>
      </c>
      <c r="B494" s="35"/>
      <c r="C494" s="35"/>
      <c r="D494" s="35"/>
      <c r="E494" s="39"/>
      <c r="F494" s="38" t="str">
        <f aca="false">IF(D494="","",IFERROR(INDEX(Listas!$B$5:$B$10,MATCH(D494,Listas!$A$5:$A$10,0)),""))</f>
        <v/>
      </c>
      <c r="G494" s="34" t="str">
        <f aca="false">IF(OR(E494="",F494=""),"",E494*F494)</f>
        <v/>
      </c>
      <c r="H494" s="35"/>
      <c r="I494" s="36"/>
      <c r="J494" s="36"/>
      <c r="K494" s="36"/>
      <c r="L494" s="33" t="str">
        <f aca="true">IF(I494="","",IF(K494&lt;&gt;"",K494,TODAY())-I494)</f>
        <v/>
      </c>
      <c r="M494" s="35"/>
      <c r="N494" s="35"/>
    </row>
    <row r="495" customFormat="false" ht="15" hidden="false" customHeight="false" outlineLevel="0" collapsed="false">
      <c r="A495" s="29" t="str">
        <f aca="false">IF(B495="","","OP-"&amp;TEXT(ROW()-4,"000"))</f>
        <v/>
      </c>
      <c r="B495" s="35"/>
      <c r="C495" s="35"/>
      <c r="D495" s="35"/>
      <c r="E495" s="39"/>
      <c r="F495" s="38" t="str">
        <f aca="false">IF(D495="","",IFERROR(INDEX(Listas!$B$5:$B$10,MATCH(D495,Listas!$A$5:$A$10,0)),""))</f>
        <v/>
      </c>
      <c r="G495" s="34" t="str">
        <f aca="false">IF(OR(E495="",F495=""),"",E495*F495)</f>
        <v/>
      </c>
      <c r="H495" s="35"/>
      <c r="I495" s="36"/>
      <c r="J495" s="36"/>
      <c r="K495" s="36"/>
      <c r="L495" s="33" t="str">
        <f aca="true">IF(I495="","",IF(K495&lt;&gt;"",K495,TODAY())-I495)</f>
        <v/>
      </c>
      <c r="M495" s="35"/>
      <c r="N495" s="35"/>
    </row>
    <row r="496" customFormat="false" ht="15" hidden="false" customHeight="false" outlineLevel="0" collapsed="false">
      <c r="A496" s="29" t="str">
        <f aca="false">IF(B496="","","OP-"&amp;TEXT(ROW()-4,"000"))</f>
        <v/>
      </c>
      <c r="B496" s="35"/>
      <c r="C496" s="35"/>
      <c r="D496" s="35"/>
      <c r="E496" s="39"/>
      <c r="F496" s="38" t="str">
        <f aca="false">IF(D496="","",IFERROR(INDEX(Listas!$B$5:$B$10,MATCH(D496,Listas!$A$5:$A$10,0)),""))</f>
        <v/>
      </c>
      <c r="G496" s="34" t="str">
        <f aca="false">IF(OR(E496="",F496=""),"",E496*F496)</f>
        <v/>
      </c>
      <c r="H496" s="35"/>
      <c r="I496" s="36"/>
      <c r="J496" s="36"/>
      <c r="K496" s="36"/>
      <c r="L496" s="33" t="str">
        <f aca="true">IF(I496="","",IF(K496&lt;&gt;"",K496,TODAY())-I496)</f>
        <v/>
      </c>
      <c r="M496" s="35"/>
      <c r="N496" s="35"/>
    </row>
    <row r="497" customFormat="false" ht="15" hidden="false" customHeight="false" outlineLevel="0" collapsed="false">
      <c r="A497" s="29" t="str">
        <f aca="false">IF(B497="","","OP-"&amp;TEXT(ROW()-4,"000"))</f>
        <v/>
      </c>
      <c r="B497" s="35"/>
      <c r="C497" s="35"/>
      <c r="D497" s="35"/>
      <c r="E497" s="39"/>
      <c r="F497" s="38" t="str">
        <f aca="false">IF(D497="","",IFERROR(INDEX(Listas!$B$5:$B$10,MATCH(D497,Listas!$A$5:$A$10,0)),""))</f>
        <v/>
      </c>
      <c r="G497" s="34" t="str">
        <f aca="false">IF(OR(E497="",F497=""),"",E497*F497)</f>
        <v/>
      </c>
      <c r="H497" s="35"/>
      <c r="I497" s="36"/>
      <c r="J497" s="36"/>
      <c r="K497" s="36"/>
      <c r="L497" s="33" t="str">
        <f aca="true">IF(I497="","",IF(K497&lt;&gt;"",K497,TODAY())-I497)</f>
        <v/>
      </c>
      <c r="M497" s="35"/>
      <c r="N497" s="35"/>
    </row>
    <row r="498" customFormat="false" ht="15" hidden="false" customHeight="false" outlineLevel="0" collapsed="false">
      <c r="A498" s="29" t="str">
        <f aca="false">IF(B498="","","OP-"&amp;TEXT(ROW()-4,"000"))</f>
        <v/>
      </c>
      <c r="B498" s="35"/>
      <c r="C498" s="35"/>
      <c r="D498" s="35"/>
      <c r="E498" s="39"/>
      <c r="F498" s="38" t="str">
        <f aca="false">IF(D498="","",IFERROR(INDEX(Listas!$B$5:$B$10,MATCH(D498,Listas!$A$5:$A$10,0)),""))</f>
        <v/>
      </c>
      <c r="G498" s="34" t="str">
        <f aca="false">IF(OR(E498="",F498=""),"",E498*F498)</f>
        <v/>
      </c>
      <c r="H498" s="35"/>
      <c r="I498" s="36"/>
      <c r="J498" s="36"/>
      <c r="K498" s="36"/>
      <c r="L498" s="33" t="str">
        <f aca="true">IF(I498="","",IF(K498&lt;&gt;"",K498,TODAY())-I498)</f>
        <v/>
      </c>
      <c r="M498" s="35"/>
      <c r="N498" s="35"/>
    </row>
    <row r="499" customFormat="false" ht="15" hidden="false" customHeight="false" outlineLevel="0" collapsed="false">
      <c r="A499" s="29" t="str">
        <f aca="false">IF(B499="","","OP-"&amp;TEXT(ROW()-4,"000"))</f>
        <v/>
      </c>
      <c r="B499" s="35"/>
      <c r="C499" s="35"/>
      <c r="D499" s="35"/>
      <c r="E499" s="39"/>
      <c r="F499" s="38" t="str">
        <f aca="false">IF(D499="","",IFERROR(INDEX(Listas!$B$5:$B$10,MATCH(D499,Listas!$A$5:$A$10,0)),""))</f>
        <v/>
      </c>
      <c r="G499" s="34" t="str">
        <f aca="false">IF(OR(E499="",F499=""),"",E499*F499)</f>
        <v/>
      </c>
      <c r="H499" s="35"/>
      <c r="I499" s="36"/>
      <c r="J499" s="36"/>
      <c r="K499" s="36"/>
      <c r="L499" s="33" t="str">
        <f aca="true">IF(I499="","",IF(K499&lt;&gt;"",K499,TODAY())-I499)</f>
        <v/>
      </c>
      <c r="M499" s="35"/>
      <c r="N499" s="35"/>
    </row>
    <row r="500" customFormat="false" ht="15" hidden="false" customHeight="false" outlineLevel="0" collapsed="false">
      <c r="A500" s="29" t="str">
        <f aca="false">IF(B500="","","OP-"&amp;TEXT(ROW()-4,"000"))</f>
        <v/>
      </c>
      <c r="B500" s="35"/>
      <c r="C500" s="35"/>
      <c r="D500" s="35"/>
      <c r="E500" s="39"/>
      <c r="F500" s="38" t="str">
        <f aca="false">IF(D500="","",IFERROR(INDEX(Listas!$B$5:$B$10,MATCH(D500,Listas!$A$5:$A$10,0)),""))</f>
        <v/>
      </c>
      <c r="G500" s="34" t="str">
        <f aca="false">IF(OR(E500="",F500=""),"",E500*F500)</f>
        <v/>
      </c>
      <c r="H500" s="35"/>
      <c r="I500" s="36"/>
      <c r="J500" s="36"/>
      <c r="K500" s="36"/>
      <c r="L500" s="33" t="str">
        <f aca="true">IF(I500="","",IF(K500&lt;&gt;"",K500,TODAY())-I500)</f>
        <v/>
      </c>
      <c r="M500" s="35"/>
      <c r="N500" s="35"/>
    </row>
    <row r="501" customFormat="false" ht="15" hidden="false" customHeight="false" outlineLevel="0" collapsed="false">
      <c r="A501" s="29" t="str">
        <f aca="false">IF(B501="","","OP-"&amp;TEXT(ROW()-4,"000"))</f>
        <v/>
      </c>
      <c r="B501" s="35"/>
      <c r="C501" s="35"/>
      <c r="D501" s="35"/>
      <c r="E501" s="39"/>
      <c r="F501" s="38" t="str">
        <f aca="false">IF(D501="","",IFERROR(INDEX(Listas!$B$5:$B$10,MATCH(D501,Listas!$A$5:$A$10,0)),""))</f>
        <v/>
      </c>
      <c r="G501" s="34" t="str">
        <f aca="false">IF(OR(E501="",F501=""),"",E501*F501)</f>
        <v/>
      </c>
      <c r="H501" s="35"/>
      <c r="I501" s="36"/>
      <c r="J501" s="36"/>
      <c r="K501" s="36"/>
      <c r="L501" s="33" t="str">
        <f aca="true">IF(I501="","",IF(K501&lt;&gt;"",K501,TODAY())-I501)</f>
        <v/>
      </c>
      <c r="M501" s="35"/>
      <c r="N501" s="35"/>
    </row>
    <row r="502" customFormat="false" ht="15" hidden="false" customHeight="false" outlineLevel="0" collapsed="false">
      <c r="A502" s="29" t="str">
        <f aca="false">IF(B502="","","OP-"&amp;TEXT(ROW()-4,"000"))</f>
        <v/>
      </c>
      <c r="B502" s="35"/>
      <c r="C502" s="35"/>
      <c r="D502" s="35"/>
      <c r="E502" s="39"/>
      <c r="F502" s="38" t="str">
        <f aca="false">IF(D502="","",IFERROR(INDEX(Listas!$B$5:$B$10,MATCH(D502,Listas!$A$5:$A$10,0)),""))</f>
        <v/>
      </c>
      <c r="G502" s="34" t="str">
        <f aca="false">IF(OR(E502="",F502=""),"",E502*F502)</f>
        <v/>
      </c>
      <c r="H502" s="35"/>
      <c r="I502" s="36"/>
      <c r="J502" s="36"/>
      <c r="K502" s="36"/>
      <c r="L502" s="33" t="str">
        <f aca="true">IF(I502="","",IF(K502&lt;&gt;"",K502,TODAY())-I502)</f>
        <v/>
      </c>
      <c r="M502" s="35"/>
      <c r="N502" s="35"/>
    </row>
    <row r="503" customFormat="false" ht="15" hidden="false" customHeight="false" outlineLevel="0" collapsed="false">
      <c r="A503" s="29" t="str">
        <f aca="false">IF(B503="","","OP-"&amp;TEXT(ROW()-4,"000"))</f>
        <v/>
      </c>
      <c r="B503" s="35"/>
      <c r="C503" s="35"/>
      <c r="D503" s="35"/>
      <c r="E503" s="39"/>
      <c r="F503" s="38" t="str">
        <f aca="false">IF(D503="","",IFERROR(INDEX(Listas!$B$5:$B$10,MATCH(D503,Listas!$A$5:$A$10,0)),""))</f>
        <v/>
      </c>
      <c r="G503" s="34" t="str">
        <f aca="false">IF(OR(E503="",F503=""),"",E503*F503)</f>
        <v/>
      </c>
      <c r="H503" s="35"/>
      <c r="I503" s="36"/>
      <c r="J503" s="36"/>
      <c r="K503" s="36"/>
      <c r="L503" s="33" t="str">
        <f aca="true">IF(I503="","",IF(K503&lt;&gt;"",K503,TODAY())-I503)</f>
        <v/>
      </c>
      <c r="M503" s="35"/>
      <c r="N503" s="35"/>
    </row>
    <row r="504" customFormat="false" ht="15" hidden="false" customHeight="false" outlineLevel="0" collapsed="false">
      <c r="A504" s="29" t="str">
        <f aca="false">IF(B504="","","OP-"&amp;TEXT(ROW()-4,"000"))</f>
        <v/>
      </c>
      <c r="B504" s="35"/>
      <c r="C504" s="35"/>
      <c r="D504" s="35"/>
      <c r="E504" s="39"/>
      <c r="F504" s="38" t="str">
        <f aca="false">IF(D504="","",IFERROR(INDEX(Listas!$B$5:$B$10,MATCH(D504,Listas!$A$5:$A$10,0)),""))</f>
        <v/>
      </c>
      <c r="G504" s="34" t="str">
        <f aca="false">IF(OR(E504="",F504=""),"",E504*F504)</f>
        <v/>
      </c>
      <c r="H504" s="35"/>
      <c r="I504" s="36"/>
      <c r="J504" s="36"/>
      <c r="K504" s="36"/>
      <c r="L504" s="33" t="str">
        <f aca="true">IF(I504="","",IF(K504&lt;&gt;"",K504,TODAY())-I504)</f>
        <v/>
      </c>
      <c r="M504" s="35"/>
      <c r="N504" s="35"/>
    </row>
    <row r="505" customFormat="false" ht="15" hidden="false" customHeight="false" outlineLevel="0" collapsed="false">
      <c r="A505" s="29" t="str">
        <f aca="false">IF(B505="","","OP-"&amp;TEXT(ROW()-4,"000"))</f>
        <v/>
      </c>
      <c r="B505" s="35"/>
      <c r="C505" s="35"/>
      <c r="D505" s="35"/>
      <c r="E505" s="39"/>
      <c r="F505" s="38" t="str">
        <f aca="false">IF(D505="","",IFERROR(INDEX(Listas!$B$5:$B$10,MATCH(D505,Listas!$A$5:$A$10,0)),""))</f>
        <v/>
      </c>
      <c r="G505" s="34" t="str">
        <f aca="false">IF(OR(E505="",F505=""),"",E505*F505)</f>
        <v/>
      </c>
      <c r="H505" s="35"/>
      <c r="I505" s="36"/>
      <c r="J505" s="36"/>
      <c r="K505" s="36"/>
      <c r="L505" s="33" t="str">
        <f aca="true">IF(I505="","",IF(K505&lt;&gt;"",K505,TODAY())-I505)</f>
        <v/>
      </c>
      <c r="M505" s="35"/>
      <c r="N505" s="35"/>
    </row>
    <row r="506" customFormat="false" ht="15" hidden="false" customHeight="false" outlineLevel="0" collapsed="false">
      <c r="A506" s="29" t="str">
        <f aca="false">IF(B506="","","OP-"&amp;TEXT(ROW()-4,"000"))</f>
        <v/>
      </c>
      <c r="B506" s="35"/>
      <c r="C506" s="35"/>
      <c r="D506" s="35"/>
      <c r="E506" s="39"/>
      <c r="F506" s="38" t="str">
        <f aca="false">IF(D506="","",IFERROR(INDEX(Listas!$B$5:$B$10,MATCH(D506,Listas!$A$5:$A$10,0)),""))</f>
        <v/>
      </c>
      <c r="G506" s="34" t="str">
        <f aca="false">IF(OR(E506="",F506=""),"",E506*F506)</f>
        <v/>
      </c>
      <c r="H506" s="35"/>
      <c r="I506" s="36"/>
      <c r="J506" s="36"/>
      <c r="K506" s="36"/>
      <c r="L506" s="33" t="str">
        <f aca="true">IF(I506="","",IF(K506&lt;&gt;"",K506,TODAY())-I506)</f>
        <v/>
      </c>
      <c r="M506" s="35"/>
      <c r="N506" s="35"/>
    </row>
    <row r="507" customFormat="false" ht="15" hidden="false" customHeight="false" outlineLevel="0" collapsed="false">
      <c r="A507" s="29" t="str">
        <f aca="false">IF(B507="","","OP-"&amp;TEXT(ROW()-4,"000"))</f>
        <v/>
      </c>
      <c r="B507" s="35"/>
      <c r="C507" s="35"/>
      <c r="D507" s="35"/>
      <c r="E507" s="39"/>
      <c r="F507" s="38" t="str">
        <f aca="false">IF(D507="","",IFERROR(INDEX(Listas!$B$5:$B$10,MATCH(D507,Listas!$A$5:$A$10,0)),""))</f>
        <v/>
      </c>
      <c r="G507" s="34" t="str">
        <f aca="false">IF(OR(E507="",F507=""),"",E507*F507)</f>
        <v/>
      </c>
      <c r="H507" s="35"/>
      <c r="I507" s="36"/>
      <c r="J507" s="36"/>
      <c r="K507" s="36"/>
      <c r="L507" s="33" t="str">
        <f aca="true">IF(I507="","",IF(K507&lt;&gt;"",K507,TODAY())-I507)</f>
        <v/>
      </c>
      <c r="M507" s="35"/>
      <c r="N507" s="35"/>
    </row>
    <row r="508" customFormat="false" ht="15" hidden="false" customHeight="false" outlineLevel="0" collapsed="false">
      <c r="A508" s="29" t="str">
        <f aca="false">IF(B508="","","OP-"&amp;TEXT(ROW()-4,"000"))</f>
        <v/>
      </c>
      <c r="B508" s="35"/>
      <c r="C508" s="35"/>
      <c r="D508" s="35"/>
      <c r="E508" s="39"/>
      <c r="F508" s="38" t="str">
        <f aca="false">IF(D508="","",IFERROR(INDEX(Listas!$B$5:$B$10,MATCH(D508,Listas!$A$5:$A$10,0)),""))</f>
        <v/>
      </c>
      <c r="G508" s="34" t="str">
        <f aca="false">IF(OR(E508="",F508=""),"",E508*F508)</f>
        <v/>
      </c>
      <c r="H508" s="35"/>
      <c r="I508" s="36"/>
      <c r="J508" s="36"/>
      <c r="K508" s="36"/>
      <c r="L508" s="33" t="str">
        <f aca="true">IF(I508="","",IF(K508&lt;&gt;"",K508,TODAY())-I508)</f>
        <v/>
      </c>
      <c r="M508" s="35"/>
      <c r="N508" s="35"/>
    </row>
    <row r="509" customFormat="false" ht="15" hidden="false" customHeight="false" outlineLevel="0" collapsed="false">
      <c r="A509" s="29" t="str">
        <f aca="false">IF(B509="","","OP-"&amp;TEXT(ROW()-4,"000"))</f>
        <v/>
      </c>
      <c r="B509" s="35"/>
      <c r="C509" s="35"/>
      <c r="D509" s="35"/>
      <c r="E509" s="39"/>
      <c r="F509" s="38" t="str">
        <f aca="false">IF(D509="","",IFERROR(INDEX(Listas!$B$5:$B$10,MATCH(D509,Listas!$A$5:$A$10,0)),""))</f>
        <v/>
      </c>
      <c r="G509" s="34" t="str">
        <f aca="false">IF(OR(E509="",F509=""),"",E509*F509)</f>
        <v/>
      </c>
      <c r="H509" s="35"/>
      <c r="I509" s="36"/>
      <c r="J509" s="36"/>
      <c r="K509" s="36"/>
      <c r="L509" s="33" t="str">
        <f aca="true">IF(I509="","",IF(K509&lt;&gt;"",K509,TODAY())-I509)</f>
        <v/>
      </c>
      <c r="M509" s="35"/>
      <c r="N509" s="35"/>
    </row>
    <row r="510" customFormat="false" ht="15" hidden="false" customHeight="false" outlineLevel="0" collapsed="false">
      <c r="A510" s="29" t="str">
        <f aca="false">IF(B510="","","OP-"&amp;TEXT(ROW()-4,"000"))</f>
        <v/>
      </c>
      <c r="B510" s="35"/>
      <c r="C510" s="35"/>
      <c r="D510" s="35"/>
      <c r="E510" s="39"/>
      <c r="F510" s="38" t="str">
        <f aca="false">IF(D510="","",IFERROR(INDEX(Listas!$B$5:$B$10,MATCH(D510,Listas!$A$5:$A$10,0)),""))</f>
        <v/>
      </c>
      <c r="G510" s="34" t="str">
        <f aca="false">IF(OR(E510="",F510=""),"",E510*F510)</f>
        <v/>
      </c>
      <c r="H510" s="35"/>
      <c r="I510" s="36"/>
      <c r="J510" s="36"/>
      <c r="K510" s="36"/>
      <c r="L510" s="33" t="str">
        <f aca="true">IF(I510="","",IF(K510&lt;&gt;"",K510,TODAY())-I510)</f>
        <v/>
      </c>
      <c r="M510" s="35"/>
      <c r="N510" s="35"/>
    </row>
    <row r="511" customFormat="false" ht="15" hidden="false" customHeight="false" outlineLevel="0" collapsed="false">
      <c r="A511" s="29" t="str">
        <f aca="false">IF(B511="","","OP-"&amp;TEXT(ROW()-4,"000"))</f>
        <v/>
      </c>
      <c r="B511" s="35"/>
      <c r="C511" s="35"/>
      <c r="D511" s="35"/>
      <c r="E511" s="39"/>
      <c r="F511" s="38" t="str">
        <f aca="false">IF(D511="","",IFERROR(INDEX(Listas!$B$5:$B$10,MATCH(D511,Listas!$A$5:$A$10,0)),""))</f>
        <v/>
      </c>
      <c r="G511" s="34" t="str">
        <f aca="false">IF(OR(E511="",F511=""),"",E511*F511)</f>
        <v/>
      </c>
      <c r="H511" s="35"/>
      <c r="I511" s="36"/>
      <c r="J511" s="36"/>
      <c r="K511" s="36"/>
      <c r="L511" s="33" t="str">
        <f aca="true">IF(I511="","",IF(K511&lt;&gt;"",K511,TODAY())-I511)</f>
        <v/>
      </c>
      <c r="M511" s="35"/>
      <c r="N511" s="35"/>
    </row>
    <row r="512" customFormat="false" ht="15" hidden="false" customHeight="false" outlineLevel="0" collapsed="false">
      <c r="A512" s="29" t="str">
        <f aca="false">IF(B512="","","OP-"&amp;TEXT(ROW()-4,"000"))</f>
        <v/>
      </c>
      <c r="B512" s="35"/>
      <c r="C512" s="35"/>
      <c r="D512" s="35"/>
      <c r="E512" s="39"/>
      <c r="F512" s="38" t="str">
        <f aca="false">IF(D512="","",IFERROR(INDEX(Listas!$B$5:$B$10,MATCH(D512,Listas!$A$5:$A$10,0)),""))</f>
        <v/>
      </c>
      <c r="G512" s="34" t="str">
        <f aca="false">IF(OR(E512="",F512=""),"",E512*F512)</f>
        <v/>
      </c>
      <c r="H512" s="35"/>
      <c r="I512" s="36"/>
      <c r="J512" s="36"/>
      <c r="K512" s="36"/>
      <c r="L512" s="33" t="str">
        <f aca="true">IF(I512="","",IF(K512&lt;&gt;"",K512,TODAY())-I512)</f>
        <v/>
      </c>
      <c r="M512" s="35"/>
      <c r="N512" s="35"/>
    </row>
    <row r="513" customFormat="false" ht="15" hidden="false" customHeight="false" outlineLevel="0" collapsed="false">
      <c r="A513" s="29" t="str">
        <f aca="false">IF(B513="","","OP-"&amp;TEXT(ROW()-4,"000"))</f>
        <v/>
      </c>
      <c r="B513" s="35"/>
      <c r="C513" s="35"/>
      <c r="D513" s="35"/>
      <c r="E513" s="39"/>
      <c r="F513" s="38" t="str">
        <f aca="false">IF(D513="","",IFERROR(INDEX(Listas!$B$5:$B$10,MATCH(D513,Listas!$A$5:$A$10,0)),""))</f>
        <v/>
      </c>
      <c r="G513" s="34" t="str">
        <f aca="false">IF(OR(E513="",F513=""),"",E513*F513)</f>
        <v/>
      </c>
      <c r="H513" s="35"/>
      <c r="I513" s="36"/>
      <c r="J513" s="36"/>
      <c r="K513" s="36"/>
      <c r="L513" s="33" t="str">
        <f aca="true">IF(I513="","",IF(K513&lt;&gt;"",K513,TODAY())-I513)</f>
        <v/>
      </c>
      <c r="M513" s="35"/>
      <c r="N513" s="35"/>
    </row>
    <row r="514" customFormat="false" ht="15" hidden="false" customHeight="false" outlineLevel="0" collapsed="false">
      <c r="A514" s="29" t="str">
        <f aca="false">IF(B514="","","OP-"&amp;TEXT(ROW()-4,"000"))</f>
        <v/>
      </c>
      <c r="B514" s="35"/>
      <c r="C514" s="35"/>
      <c r="D514" s="35"/>
      <c r="E514" s="39"/>
      <c r="F514" s="38" t="str">
        <f aca="false">IF(D514="","",IFERROR(INDEX(Listas!$B$5:$B$10,MATCH(D514,Listas!$A$5:$A$10,0)),""))</f>
        <v/>
      </c>
      <c r="G514" s="34" t="str">
        <f aca="false">IF(OR(E514="",F514=""),"",E514*F514)</f>
        <v/>
      </c>
      <c r="H514" s="35"/>
      <c r="I514" s="36"/>
      <c r="J514" s="36"/>
      <c r="K514" s="36"/>
      <c r="L514" s="33" t="str">
        <f aca="true">IF(I514="","",IF(K514&lt;&gt;"",K514,TODAY())-I514)</f>
        <v/>
      </c>
      <c r="M514" s="35"/>
      <c r="N514" s="35"/>
    </row>
    <row r="515" customFormat="false" ht="15" hidden="false" customHeight="false" outlineLevel="0" collapsed="false">
      <c r="A515" s="29" t="str">
        <f aca="false">IF(B515="","","OP-"&amp;TEXT(ROW()-4,"000"))</f>
        <v/>
      </c>
      <c r="B515" s="35"/>
      <c r="C515" s="35"/>
      <c r="D515" s="35"/>
      <c r="E515" s="39"/>
      <c r="F515" s="38" t="str">
        <f aca="false">IF(D515="","",IFERROR(INDEX(Listas!$B$5:$B$10,MATCH(D515,Listas!$A$5:$A$10,0)),""))</f>
        <v/>
      </c>
      <c r="G515" s="34" t="str">
        <f aca="false">IF(OR(E515="",F515=""),"",E515*F515)</f>
        <v/>
      </c>
      <c r="H515" s="35"/>
      <c r="I515" s="36"/>
      <c r="J515" s="36"/>
      <c r="K515" s="36"/>
      <c r="L515" s="33" t="str">
        <f aca="true">IF(I515="","",IF(K515&lt;&gt;"",K515,TODAY())-I515)</f>
        <v/>
      </c>
      <c r="M515" s="35"/>
      <c r="N515" s="35"/>
    </row>
    <row r="516" customFormat="false" ht="15" hidden="false" customHeight="false" outlineLevel="0" collapsed="false">
      <c r="A516" s="29" t="str">
        <f aca="false">IF(B516="","","OP-"&amp;TEXT(ROW()-4,"000"))</f>
        <v/>
      </c>
      <c r="B516" s="35"/>
      <c r="C516" s="35"/>
      <c r="D516" s="35"/>
      <c r="E516" s="39"/>
      <c r="F516" s="38" t="str">
        <f aca="false">IF(D516="","",IFERROR(INDEX(Listas!$B$5:$B$10,MATCH(D516,Listas!$A$5:$A$10,0)),""))</f>
        <v/>
      </c>
      <c r="G516" s="34" t="str">
        <f aca="false">IF(OR(E516="",F516=""),"",E516*F516)</f>
        <v/>
      </c>
      <c r="H516" s="35"/>
      <c r="I516" s="36"/>
      <c r="J516" s="36"/>
      <c r="K516" s="36"/>
      <c r="L516" s="33" t="str">
        <f aca="true">IF(I516="","",IF(K516&lt;&gt;"",K516,TODAY())-I516)</f>
        <v/>
      </c>
      <c r="M516" s="35"/>
      <c r="N516" s="35"/>
    </row>
    <row r="517" customFormat="false" ht="15" hidden="false" customHeight="false" outlineLevel="0" collapsed="false">
      <c r="A517" s="29" t="str">
        <f aca="false">IF(B517="","","OP-"&amp;TEXT(ROW()-4,"000"))</f>
        <v/>
      </c>
      <c r="B517" s="35"/>
      <c r="C517" s="35"/>
      <c r="D517" s="35"/>
      <c r="E517" s="39"/>
      <c r="F517" s="38" t="str">
        <f aca="false">IF(D517="","",IFERROR(INDEX(Listas!$B$5:$B$10,MATCH(D517,Listas!$A$5:$A$10,0)),""))</f>
        <v/>
      </c>
      <c r="G517" s="34" t="str">
        <f aca="false">IF(OR(E517="",F517=""),"",E517*F517)</f>
        <v/>
      </c>
      <c r="H517" s="35"/>
      <c r="I517" s="36"/>
      <c r="J517" s="36"/>
      <c r="K517" s="36"/>
      <c r="L517" s="33" t="str">
        <f aca="true">IF(I517="","",IF(K517&lt;&gt;"",K517,TODAY())-I517)</f>
        <v/>
      </c>
      <c r="M517" s="35"/>
      <c r="N517" s="35"/>
    </row>
    <row r="518" customFormat="false" ht="15" hidden="false" customHeight="false" outlineLevel="0" collapsed="false">
      <c r="A518" s="29" t="str">
        <f aca="false">IF(B518="","","OP-"&amp;TEXT(ROW()-4,"000"))</f>
        <v/>
      </c>
      <c r="B518" s="35"/>
      <c r="C518" s="35"/>
      <c r="D518" s="35"/>
      <c r="E518" s="39"/>
      <c r="F518" s="38" t="str">
        <f aca="false">IF(D518="","",IFERROR(INDEX(Listas!$B$5:$B$10,MATCH(D518,Listas!$A$5:$A$10,0)),""))</f>
        <v/>
      </c>
      <c r="G518" s="34" t="str">
        <f aca="false">IF(OR(E518="",F518=""),"",E518*F518)</f>
        <v/>
      </c>
      <c r="H518" s="35"/>
      <c r="I518" s="36"/>
      <c r="J518" s="36"/>
      <c r="K518" s="36"/>
      <c r="L518" s="33" t="str">
        <f aca="true">IF(I518="","",IF(K518&lt;&gt;"",K518,TODAY())-I518)</f>
        <v/>
      </c>
      <c r="M518" s="35"/>
      <c r="N518" s="35"/>
    </row>
    <row r="519" customFormat="false" ht="15" hidden="false" customHeight="false" outlineLevel="0" collapsed="false">
      <c r="A519" s="29" t="str">
        <f aca="false">IF(B519="","","OP-"&amp;TEXT(ROW()-4,"000"))</f>
        <v/>
      </c>
      <c r="B519" s="35"/>
      <c r="C519" s="35"/>
      <c r="D519" s="35"/>
      <c r="E519" s="39"/>
      <c r="F519" s="38" t="str">
        <f aca="false">IF(D519="","",IFERROR(INDEX(Listas!$B$5:$B$10,MATCH(D519,Listas!$A$5:$A$10,0)),""))</f>
        <v/>
      </c>
      <c r="G519" s="34" t="str">
        <f aca="false">IF(OR(E519="",F519=""),"",E519*F519)</f>
        <v/>
      </c>
      <c r="H519" s="35"/>
      <c r="I519" s="36"/>
      <c r="J519" s="36"/>
      <c r="K519" s="36"/>
      <c r="L519" s="33" t="str">
        <f aca="true">IF(I519="","",IF(K519&lt;&gt;"",K519,TODAY())-I519)</f>
        <v/>
      </c>
      <c r="M519" s="35"/>
      <c r="N519" s="35"/>
    </row>
    <row r="520" customFormat="false" ht="15" hidden="false" customHeight="false" outlineLevel="0" collapsed="false">
      <c r="A520" s="29" t="str">
        <f aca="false">IF(B520="","","OP-"&amp;TEXT(ROW()-4,"000"))</f>
        <v/>
      </c>
      <c r="B520" s="35"/>
      <c r="C520" s="35"/>
      <c r="D520" s="35"/>
      <c r="E520" s="39"/>
      <c r="F520" s="38" t="str">
        <f aca="false">IF(D520="","",IFERROR(INDEX(Listas!$B$5:$B$10,MATCH(D520,Listas!$A$5:$A$10,0)),""))</f>
        <v/>
      </c>
      <c r="G520" s="34" t="str">
        <f aca="false">IF(OR(E520="",F520=""),"",E520*F520)</f>
        <v/>
      </c>
      <c r="H520" s="35"/>
      <c r="I520" s="36"/>
      <c r="J520" s="36"/>
      <c r="K520" s="36"/>
      <c r="L520" s="33" t="str">
        <f aca="true">IF(I520="","",IF(K520&lt;&gt;"",K520,TODAY())-I520)</f>
        <v/>
      </c>
      <c r="M520" s="35"/>
      <c r="N520" s="35"/>
    </row>
    <row r="521" customFormat="false" ht="15" hidden="false" customHeight="false" outlineLevel="0" collapsed="false">
      <c r="A521" s="29" t="str">
        <f aca="false">IF(B521="","","OP-"&amp;TEXT(ROW()-4,"000"))</f>
        <v/>
      </c>
      <c r="B521" s="35"/>
      <c r="C521" s="35"/>
      <c r="D521" s="35"/>
      <c r="E521" s="39"/>
      <c r="F521" s="38" t="str">
        <f aca="false">IF(D521="","",IFERROR(INDEX(Listas!$B$5:$B$10,MATCH(D521,Listas!$A$5:$A$10,0)),""))</f>
        <v/>
      </c>
      <c r="G521" s="34" t="str">
        <f aca="false">IF(OR(E521="",F521=""),"",E521*F521)</f>
        <v/>
      </c>
      <c r="H521" s="35"/>
      <c r="I521" s="36"/>
      <c r="J521" s="36"/>
      <c r="K521" s="36"/>
      <c r="L521" s="33" t="str">
        <f aca="true">IF(I521="","",IF(K521&lt;&gt;"",K521,TODAY())-I521)</f>
        <v/>
      </c>
      <c r="M521" s="35"/>
      <c r="N521" s="35"/>
    </row>
    <row r="522" customFormat="false" ht="15" hidden="false" customHeight="false" outlineLevel="0" collapsed="false">
      <c r="A522" s="29" t="str">
        <f aca="false">IF(B522="","","OP-"&amp;TEXT(ROW()-4,"000"))</f>
        <v/>
      </c>
      <c r="B522" s="35"/>
      <c r="C522" s="35"/>
      <c r="D522" s="35"/>
      <c r="E522" s="39"/>
      <c r="F522" s="38" t="str">
        <f aca="false">IF(D522="","",IFERROR(INDEX(Listas!$B$5:$B$10,MATCH(D522,Listas!$A$5:$A$10,0)),""))</f>
        <v/>
      </c>
      <c r="G522" s="34" t="str">
        <f aca="false">IF(OR(E522="",F522=""),"",E522*F522)</f>
        <v/>
      </c>
      <c r="H522" s="35"/>
      <c r="I522" s="36"/>
      <c r="J522" s="36"/>
      <c r="K522" s="36"/>
      <c r="L522" s="33" t="str">
        <f aca="true">IF(I522="","",IF(K522&lt;&gt;"",K522,TODAY())-I522)</f>
        <v/>
      </c>
      <c r="M522" s="35"/>
      <c r="N522" s="35"/>
    </row>
    <row r="523" customFormat="false" ht="15" hidden="false" customHeight="false" outlineLevel="0" collapsed="false">
      <c r="A523" s="29" t="str">
        <f aca="false">IF(B523="","","OP-"&amp;TEXT(ROW()-4,"000"))</f>
        <v/>
      </c>
      <c r="B523" s="35"/>
      <c r="C523" s="35"/>
      <c r="D523" s="35"/>
      <c r="E523" s="39"/>
      <c r="F523" s="38" t="str">
        <f aca="false">IF(D523="","",IFERROR(INDEX(Listas!$B$5:$B$10,MATCH(D523,Listas!$A$5:$A$10,0)),""))</f>
        <v/>
      </c>
      <c r="G523" s="34" t="str">
        <f aca="false">IF(OR(E523="",F523=""),"",E523*F523)</f>
        <v/>
      </c>
      <c r="H523" s="35"/>
      <c r="I523" s="36"/>
      <c r="J523" s="36"/>
      <c r="K523" s="36"/>
      <c r="L523" s="33" t="str">
        <f aca="true">IF(I523="","",IF(K523&lt;&gt;"",K523,TODAY())-I523)</f>
        <v/>
      </c>
      <c r="M523" s="35"/>
      <c r="N523" s="35"/>
    </row>
    <row r="524" customFormat="false" ht="15" hidden="false" customHeight="false" outlineLevel="0" collapsed="false">
      <c r="A524" s="29" t="str">
        <f aca="false">IF(B524="","","OP-"&amp;TEXT(ROW()-4,"000"))</f>
        <v/>
      </c>
      <c r="B524" s="35"/>
      <c r="C524" s="35"/>
      <c r="D524" s="35"/>
      <c r="E524" s="39"/>
      <c r="F524" s="38" t="str">
        <f aca="false">IF(D524="","",IFERROR(INDEX(Listas!$B$5:$B$10,MATCH(D524,Listas!$A$5:$A$10,0)),""))</f>
        <v/>
      </c>
      <c r="G524" s="34" t="str">
        <f aca="false">IF(OR(E524="",F524=""),"",E524*F524)</f>
        <v/>
      </c>
      <c r="H524" s="35"/>
      <c r="I524" s="36"/>
      <c r="J524" s="36"/>
      <c r="K524" s="36"/>
      <c r="L524" s="33" t="str">
        <f aca="true">IF(I524="","",IF(K524&lt;&gt;"",K524,TODAY())-I524)</f>
        <v/>
      </c>
      <c r="M524" s="35"/>
      <c r="N524" s="35"/>
    </row>
    <row r="525" customFormat="false" ht="15" hidden="false" customHeight="false" outlineLevel="0" collapsed="false">
      <c r="A525" s="29" t="str">
        <f aca="false">IF(B525="","","OP-"&amp;TEXT(ROW()-4,"000"))</f>
        <v/>
      </c>
      <c r="B525" s="35"/>
      <c r="C525" s="35"/>
      <c r="D525" s="35"/>
      <c r="E525" s="39"/>
      <c r="F525" s="38" t="str">
        <f aca="false">IF(D525="","",IFERROR(INDEX(Listas!$B$5:$B$10,MATCH(D525,Listas!$A$5:$A$10,0)),""))</f>
        <v/>
      </c>
      <c r="G525" s="34" t="str">
        <f aca="false">IF(OR(E525="",F525=""),"",E525*F525)</f>
        <v/>
      </c>
      <c r="H525" s="35"/>
      <c r="I525" s="36"/>
      <c r="J525" s="36"/>
      <c r="K525" s="36"/>
      <c r="L525" s="33" t="str">
        <f aca="true">IF(I525="","",IF(K525&lt;&gt;"",K525,TODAY())-I525)</f>
        <v/>
      </c>
      <c r="M525" s="35"/>
      <c r="N525" s="35"/>
    </row>
    <row r="526" customFormat="false" ht="15" hidden="false" customHeight="false" outlineLevel="0" collapsed="false">
      <c r="A526" s="29" t="str">
        <f aca="false">IF(B526="","","OP-"&amp;TEXT(ROW()-4,"000"))</f>
        <v/>
      </c>
      <c r="B526" s="35"/>
      <c r="C526" s="35"/>
      <c r="D526" s="35"/>
      <c r="E526" s="39"/>
      <c r="F526" s="38" t="str">
        <f aca="false">IF(D526="","",IFERROR(INDEX(Listas!$B$5:$B$10,MATCH(D526,Listas!$A$5:$A$10,0)),""))</f>
        <v/>
      </c>
      <c r="G526" s="34" t="str">
        <f aca="false">IF(OR(E526="",F526=""),"",E526*F526)</f>
        <v/>
      </c>
      <c r="H526" s="35"/>
      <c r="I526" s="36"/>
      <c r="J526" s="36"/>
      <c r="K526" s="36"/>
      <c r="L526" s="33" t="str">
        <f aca="true">IF(I526="","",IF(K526&lt;&gt;"",K526,TODAY())-I526)</f>
        <v/>
      </c>
      <c r="M526" s="35"/>
      <c r="N526" s="35"/>
    </row>
    <row r="527" customFormat="false" ht="15" hidden="false" customHeight="false" outlineLevel="0" collapsed="false">
      <c r="A527" s="29" t="str">
        <f aca="false">IF(B527="","","OP-"&amp;TEXT(ROW()-4,"000"))</f>
        <v/>
      </c>
      <c r="B527" s="35"/>
      <c r="C527" s="35"/>
      <c r="D527" s="35"/>
      <c r="E527" s="39"/>
      <c r="F527" s="38" t="str">
        <f aca="false">IF(D527="","",IFERROR(INDEX(Listas!$B$5:$B$10,MATCH(D527,Listas!$A$5:$A$10,0)),""))</f>
        <v/>
      </c>
      <c r="G527" s="34" t="str">
        <f aca="false">IF(OR(E527="",F527=""),"",E527*F527)</f>
        <v/>
      </c>
      <c r="H527" s="35"/>
      <c r="I527" s="36"/>
      <c r="J527" s="36"/>
      <c r="K527" s="36"/>
      <c r="L527" s="33" t="str">
        <f aca="true">IF(I527="","",IF(K527&lt;&gt;"",K527,TODAY())-I527)</f>
        <v/>
      </c>
      <c r="M527" s="35"/>
      <c r="N527" s="35"/>
    </row>
    <row r="528" customFormat="false" ht="15" hidden="false" customHeight="false" outlineLevel="0" collapsed="false">
      <c r="A528" s="29" t="str">
        <f aca="false">IF(B528="","","OP-"&amp;TEXT(ROW()-4,"000"))</f>
        <v/>
      </c>
      <c r="B528" s="35"/>
      <c r="C528" s="35"/>
      <c r="D528" s="35"/>
      <c r="E528" s="39"/>
      <c r="F528" s="38" t="str">
        <f aca="false">IF(D528="","",IFERROR(INDEX(Listas!$B$5:$B$10,MATCH(D528,Listas!$A$5:$A$10,0)),""))</f>
        <v/>
      </c>
      <c r="G528" s="34" t="str">
        <f aca="false">IF(OR(E528="",F528=""),"",E528*F528)</f>
        <v/>
      </c>
      <c r="H528" s="35"/>
      <c r="I528" s="36"/>
      <c r="J528" s="36"/>
      <c r="K528" s="36"/>
      <c r="L528" s="33" t="str">
        <f aca="true">IF(I528="","",IF(K528&lt;&gt;"",K528,TODAY())-I528)</f>
        <v/>
      </c>
      <c r="M528" s="35"/>
      <c r="N528" s="35"/>
    </row>
    <row r="529" customFormat="false" ht="15" hidden="false" customHeight="false" outlineLevel="0" collapsed="false">
      <c r="A529" s="29" t="str">
        <f aca="false">IF(B529="","","OP-"&amp;TEXT(ROW()-4,"000"))</f>
        <v/>
      </c>
      <c r="B529" s="35"/>
      <c r="C529" s="35"/>
      <c r="D529" s="35"/>
      <c r="E529" s="39"/>
      <c r="F529" s="38" t="str">
        <f aca="false">IF(D529="","",IFERROR(INDEX(Listas!$B$5:$B$10,MATCH(D529,Listas!$A$5:$A$10,0)),""))</f>
        <v/>
      </c>
      <c r="G529" s="34" t="str">
        <f aca="false">IF(OR(E529="",F529=""),"",E529*F529)</f>
        <v/>
      </c>
      <c r="H529" s="35"/>
      <c r="I529" s="36"/>
      <c r="J529" s="36"/>
      <c r="K529" s="36"/>
      <c r="L529" s="33" t="str">
        <f aca="true">IF(I529="","",IF(K529&lt;&gt;"",K529,TODAY())-I529)</f>
        <v/>
      </c>
      <c r="M529" s="35"/>
      <c r="N529" s="35"/>
    </row>
    <row r="530" customFormat="false" ht="15" hidden="false" customHeight="false" outlineLevel="0" collapsed="false">
      <c r="A530" s="29" t="str">
        <f aca="false">IF(B530="","","OP-"&amp;TEXT(ROW()-4,"000"))</f>
        <v/>
      </c>
      <c r="B530" s="35"/>
      <c r="C530" s="35"/>
      <c r="D530" s="35"/>
      <c r="E530" s="39"/>
      <c r="F530" s="38" t="str">
        <f aca="false">IF(D530="","",IFERROR(INDEX(Listas!$B$5:$B$10,MATCH(D530,Listas!$A$5:$A$10,0)),""))</f>
        <v/>
      </c>
      <c r="G530" s="34" t="str">
        <f aca="false">IF(OR(E530="",F530=""),"",E530*F530)</f>
        <v/>
      </c>
      <c r="H530" s="35"/>
      <c r="I530" s="36"/>
      <c r="J530" s="36"/>
      <c r="K530" s="36"/>
      <c r="L530" s="33" t="str">
        <f aca="true">IF(I530="","",IF(K530&lt;&gt;"",K530,TODAY())-I530)</f>
        <v/>
      </c>
      <c r="M530" s="35"/>
      <c r="N530" s="35"/>
    </row>
    <row r="531" customFormat="false" ht="15" hidden="false" customHeight="false" outlineLevel="0" collapsed="false">
      <c r="A531" s="29" t="str">
        <f aca="false">IF(B531="","","OP-"&amp;TEXT(ROW()-4,"000"))</f>
        <v/>
      </c>
      <c r="B531" s="35"/>
      <c r="C531" s="35"/>
      <c r="D531" s="35"/>
      <c r="E531" s="39"/>
      <c r="F531" s="38" t="str">
        <f aca="false">IF(D531="","",IFERROR(INDEX(Listas!$B$5:$B$10,MATCH(D531,Listas!$A$5:$A$10,0)),""))</f>
        <v/>
      </c>
      <c r="G531" s="34" t="str">
        <f aca="false">IF(OR(E531="",F531=""),"",E531*F531)</f>
        <v/>
      </c>
      <c r="H531" s="35"/>
      <c r="I531" s="36"/>
      <c r="J531" s="36"/>
      <c r="K531" s="36"/>
      <c r="L531" s="33" t="str">
        <f aca="true">IF(I531="","",IF(K531&lt;&gt;"",K531,TODAY())-I531)</f>
        <v/>
      </c>
      <c r="M531" s="35"/>
      <c r="N531" s="35"/>
    </row>
    <row r="532" customFormat="false" ht="15" hidden="false" customHeight="false" outlineLevel="0" collapsed="false">
      <c r="A532" s="29" t="str">
        <f aca="false">IF(B532="","","OP-"&amp;TEXT(ROW()-4,"000"))</f>
        <v/>
      </c>
      <c r="B532" s="35"/>
      <c r="C532" s="35"/>
      <c r="D532" s="35"/>
      <c r="E532" s="39"/>
      <c r="F532" s="38" t="str">
        <f aca="false">IF(D532="","",IFERROR(INDEX(Listas!$B$5:$B$10,MATCH(D532,Listas!$A$5:$A$10,0)),""))</f>
        <v/>
      </c>
      <c r="G532" s="34" t="str">
        <f aca="false">IF(OR(E532="",F532=""),"",E532*F532)</f>
        <v/>
      </c>
      <c r="H532" s="35"/>
      <c r="I532" s="36"/>
      <c r="J532" s="36"/>
      <c r="K532" s="36"/>
      <c r="L532" s="33" t="str">
        <f aca="true">IF(I532="","",IF(K532&lt;&gt;"",K532,TODAY())-I532)</f>
        <v/>
      </c>
      <c r="M532" s="35"/>
      <c r="N532" s="35"/>
    </row>
    <row r="533" customFormat="false" ht="15" hidden="false" customHeight="false" outlineLevel="0" collapsed="false">
      <c r="A533" s="29" t="str">
        <f aca="false">IF(B533="","","OP-"&amp;TEXT(ROW()-4,"000"))</f>
        <v/>
      </c>
      <c r="B533" s="35"/>
      <c r="C533" s="35"/>
      <c r="D533" s="35"/>
      <c r="E533" s="39"/>
      <c r="F533" s="38" t="str">
        <f aca="false">IF(D533="","",IFERROR(INDEX(Listas!$B$5:$B$10,MATCH(D533,Listas!$A$5:$A$10,0)),""))</f>
        <v/>
      </c>
      <c r="G533" s="34" t="str">
        <f aca="false">IF(OR(E533="",F533=""),"",E533*F533)</f>
        <v/>
      </c>
      <c r="H533" s="35"/>
      <c r="I533" s="36"/>
      <c r="J533" s="36"/>
      <c r="K533" s="36"/>
      <c r="L533" s="33" t="str">
        <f aca="true">IF(I533="","",IF(K533&lt;&gt;"",K533,TODAY())-I533)</f>
        <v/>
      </c>
      <c r="M533" s="35"/>
      <c r="N533" s="35"/>
    </row>
    <row r="534" customFormat="false" ht="15" hidden="false" customHeight="false" outlineLevel="0" collapsed="false">
      <c r="A534" s="29" t="str">
        <f aca="false">IF(B534="","","OP-"&amp;TEXT(ROW()-4,"000"))</f>
        <v/>
      </c>
      <c r="B534" s="35"/>
      <c r="C534" s="35"/>
      <c r="D534" s="35"/>
      <c r="E534" s="39"/>
      <c r="F534" s="38" t="str">
        <f aca="false">IF(D534="","",IFERROR(INDEX(Listas!$B$5:$B$10,MATCH(D534,Listas!$A$5:$A$10,0)),""))</f>
        <v/>
      </c>
      <c r="G534" s="34" t="str">
        <f aca="false">IF(OR(E534="",F534=""),"",E534*F534)</f>
        <v/>
      </c>
      <c r="H534" s="35"/>
      <c r="I534" s="36"/>
      <c r="J534" s="36"/>
      <c r="K534" s="36"/>
      <c r="L534" s="33" t="str">
        <f aca="true">IF(I534="","",IF(K534&lt;&gt;"",K534,TODAY())-I534)</f>
        <v/>
      </c>
      <c r="M534" s="35"/>
      <c r="N534" s="35"/>
    </row>
    <row r="535" customFormat="false" ht="15" hidden="false" customHeight="false" outlineLevel="0" collapsed="false">
      <c r="A535" s="29" t="str">
        <f aca="false">IF(B535="","","OP-"&amp;TEXT(ROW()-4,"000"))</f>
        <v/>
      </c>
      <c r="B535" s="35"/>
      <c r="C535" s="35"/>
      <c r="D535" s="35"/>
      <c r="E535" s="39"/>
      <c r="F535" s="38" t="str">
        <f aca="false">IF(D535="","",IFERROR(INDEX(Listas!$B$5:$B$10,MATCH(D535,Listas!$A$5:$A$10,0)),""))</f>
        <v/>
      </c>
      <c r="G535" s="34" t="str">
        <f aca="false">IF(OR(E535="",F535=""),"",E535*F535)</f>
        <v/>
      </c>
      <c r="H535" s="35"/>
      <c r="I535" s="36"/>
      <c r="J535" s="36"/>
      <c r="K535" s="36"/>
      <c r="L535" s="33" t="str">
        <f aca="true">IF(I535="","",IF(K535&lt;&gt;"",K535,TODAY())-I535)</f>
        <v/>
      </c>
      <c r="M535" s="35"/>
      <c r="N535" s="35"/>
    </row>
    <row r="536" customFormat="false" ht="15" hidden="false" customHeight="false" outlineLevel="0" collapsed="false">
      <c r="A536" s="29" t="str">
        <f aca="false">IF(B536="","","OP-"&amp;TEXT(ROW()-4,"000"))</f>
        <v/>
      </c>
      <c r="B536" s="35"/>
      <c r="C536" s="35"/>
      <c r="D536" s="35"/>
      <c r="E536" s="39"/>
      <c r="F536" s="38" t="str">
        <f aca="false">IF(D536="","",IFERROR(INDEX(Listas!$B$5:$B$10,MATCH(D536,Listas!$A$5:$A$10,0)),""))</f>
        <v/>
      </c>
      <c r="G536" s="34" t="str">
        <f aca="false">IF(OR(E536="",F536=""),"",E536*F536)</f>
        <v/>
      </c>
      <c r="H536" s="35"/>
      <c r="I536" s="36"/>
      <c r="J536" s="36"/>
      <c r="K536" s="36"/>
      <c r="L536" s="33" t="str">
        <f aca="true">IF(I536="","",IF(K536&lt;&gt;"",K536,TODAY())-I536)</f>
        <v/>
      </c>
      <c r="M536" s="35"/>
      <c r="N536" s="35"/>
    </row>
    <row r="537" customFormat="false" ht="15" hidden="false" customHeight="false" outlineLevel="0" collapsed="false">
      <c r="A537" s="29" t="str">
        <f aca="false">IF(B537="","","OP-"&amp;TEXT(ROW()-4,"000"))</f>
        <v/>
      </c>
      <c r="B537" s="35"/>
      <c r="C537" s="35"/>
      <c r="D537" s="35"/>
      <c r="E537" s="39"/>
      <c r="F537" s="38" t="str">
        <f aca="false">IF(D537="","",IFERROR(INDEX(Listas!$B$5:$B$10,MATCH(D537,Listas!$A$5:$A$10,0)),""))</f>
        <v/>
      </c>
      <c r="G537" s="34" t="str">
        <f aca="false">IF(OR(E537="",F537=""),"",E537*F537)</f>
        <v/>
      </c>
      <c r="H537" s="35"/>
      <c r="I537" s="36"/>
      <c r="J537" s="36"/>
      <c r="K537" s="36"/>
      <c r="L537" s="33" t="str">
        <f aca="true">IF(I537="","",IF(K537&lt;&gt;"",K537,TODAY())-I537)</f>
        <v/>
      </c>
      <c r="M537" s="35"/>
      <c r="N537" s="35"/>
    </row>
    <row r="538" customFormat="false" ht="15" hidden="false" customHeight="false" outlineLevel="0" collapsed="false">
      <c r="A538" s="29" t="str">
        <f aca="false">IF(B538="","","OP-"&amp;TEXT(ROW()-4,"000"))</f>
        <v/>
      </c>
      <c r="B538" s="35"/>
      <c r="C538" s="35"/>
      <c r="D538" s="35"/>
      <c r="E538" s="39"/>
      <c r="F538" s="38" t="str">
        <f aca="false">IF(D538="","",IFERROR(INDEX(Listas!$B$5:$B$10,MATCH(D538,Listas!$A$5:$A$10,0)),""))</f>
        <v/>
      </c>
      <c r="G538" s="34" t="str">
        <f aca="false">IF(OR(E538="",F538=""),"",E538*F538)</f>
        <v/>
      </c>
      <c r="H538" s="35"/>
      <c r="I538" s="36"/>
      <c r="J538" s="36"/>
      <c r="K538" s="36"/>
      <c r="L538" s="33" t="str">
        <f aca="true">IF(I538="","",IF(K538&lt;&gt;"",K538,TODAY())-I538)</f>
        <v/>
      </c>
      <c r="M538" s="35"/>
      <c r="N538" s="35"/>
    </row>
    <row r="539" customFormat="false" ht="15" hidden="false" customHeight="false" outlineLevel="0" collapsed="false">
      <c r="A539" s="29" t="str">
        <f aca="false">IF(B539="","","OP-"&amp;TEXT(ROW()-4,"000"))</f>
        <v/>
      </c>
      <c r="B539" s="35"/>
      <c r="C539" s="35"/>
      <c r="D539" s="35"/>
      <c r="E539" s="39"/>
      <c r="F539" s="38" t="str">
        <f aca="false">IF(D539="","",IFERROR(INDEX(Listas!$B$5:$B$10,MATCH(D539,Listas!$A$5:$A$10,0)),""))</f>
        <v/>
      </c>
      <c r="G539" s="34" t="str">
        <f aca="false">IF(OR(E539="",F539=""),"",E539*F539)</f>
        <v/>
      </c>
      <c r="H539" s="35"/>
      <c r="I539" s="36"/>
      <c r="J539" s="36"/>
      <c r="K539" s="36"/>
      <c r="L539" s="33" t="str">
        <f aca="true">IF(I539="","",IF(K539&lt;&gt;"",K539,TODAY())-I539)</f>
        <v/>
      </c>
      <c r="M539" s="35"/>
      <c r="N539" s="35"/>
    </row>
    <row r="540" customFormat="false" ht="15" hidden="false" customHeight="false" outlineLevel="0" collapsed="false">
      <c r="A540" s="29" t="str">
        <f aca="false">IF(B540="","","OP-"&amp;TEXT(ROW()-4,"000"))</f>
        <v/>
      </c>
      <c r="B540" s="35"/>
      <c r="C540" s="35"/>
      <c r="D540" s="35"/>
      <c r="E540" s="39"/>
      <c r="F540" s="38" t="str">
        <f aca="false">IF(D540="","",IFERROR(INDEX(Listas!$B$5:$B$10,MATCH(D540,Listas!$A$5:$A$10,0)),""))</f>
        <v/>
      </c>
      <c r="G540" s="34" t="str">
        <f aca="false">IF(OR(E540="",F540=""),"",E540*F540)</f>
        <v/>
      </c>
      <c r="H540" s="35"/>
      <c r="I540" s="36"/>
      <c r="J540" s="36"/>
      <c r="K540" s="36"/>
      <c r="L540" s="33" t="str">
        <f aca="true">IF(I540="","",IF(K540&lt;&gt;"",K540,TODAY())-I540)</f>
        <v/>
      </c>
      <c r="M540" s="35"/>
      <c r="N540" s="35"/>
    </row>
    <row r="541" customFormat="false" ht="15" hidden="false" customHeight="false" outlineLevel="0" collapsed="false">
      <c r="A541" s="29" t="str">
        <f aca="false">IF(B541="","","OP-"&amp;TEXT(ROW()-4,"000"))</f>
        <v/>
      </c>
      <c r="B541" s="35"/>
      <c r="C541" s="35"/>
      <c r="D541" s="35"/>
      <c r="E541" s="39"/>
      <c r="F541" s="38" t="str">
        <f aca="false">IF(D541="","",IFERROR(INDEX(Listas!$B$5:$B$10,MATCH(D541,Listas!$A$5:$A$10,0)),""))</f>
        <v/>
      </c>
      <c r="G541" s="34" t="str">
        <f aca="false">IF(OR(E541="",F541=""),"",E541*F541)</f>
        <v/>
      </c>
      <c r="H541" s="35"/>
      <c r="I541" s="36"/>
      <c r="J541" s="36"/>
      <c r="K541" s="36"/>
      <c r="L541" s="33" t="str">
        <f aca="true">IF(I541="","",IF(K541&lt;&gt;"",K541,TODAY())-I541)</f>
        <v/>
      </c>
      <c r="M541" s="35"/>
      <c r="N541" s="35"/>
    </row>
    <row r="542" customFormat="false" ht="15" hidden="false" customHeight="false" outlineLevel="0" collapsed="false">
      <c r="A542" s="29" t="str">
        <f aca="false">IF(B542="","","OP-"&amp;TEXT(ROW()-4,"000"))</f>
        <v/>
      </c>
      <c r="B542" s="35"/>
      <c r="C542" s="35"/>
      <c r="D542" s="35"/>
      <c r="E542" s="39"/>
      <c r="F542" s="38" t="str">
        <f aca="false">IF(D542="","",IFERROR(INDEX(Listas!$B$5:$B$10,MATCH(D542,Listas!$A$5:$A$10,0)),""))</f>
        <v/>
      </c>
      <c r="G542" s="34" t="str">
        <f aca="false">IF(OR(E542="",F542=""),"",E542*F542)</f>
        <v/>
      </c>
      <c r="H542" s="35"/>
      <c r="I542" s="36"/>
      <c r="J542" s="36"/>
      <c r="K542" s="36"/>
      <c r="L542" s="33" t="str">
        <f aca="true">IF(I542="","",IF(K542&lt;&gt;"",K542,TODAY())-I542)</f>
        <v/>
      </c>
      <c r="M542" s="35"/>
      <c r="N542" s="35"/>
    </row>
    <row r="543" customFormat="false" ht="15" hidden="false" customHeight="false" outlineLevel="0" collapsed="false">
      <c r="A543" s="29" t="str">
        <f aca="false">IF(B543="","","OP-"&amp;TEXT(ROW()-4,"000"))</f>
        <v/>
      </c>
      <c r="B543" s="35"/>
      <c r="C543" s="35"/>
      <c r="D543" s="35"/>
      <c r="E543" s="39"/>
      <c r="F543" s="38" t="str">
        <f aca="false">IF(D543="","",IFERROR(INDEX(Listas!$B$5:$B$10,MATCH(D543,Listas!$A$5:$A$10,0)),""))</f>
        <v/>
      </c>
      <c r="G543" s="34" t="str">
        <f aca="false">IF(OR(E543="",F543=""),"",E543*F543)</f>
        <v/>
      </c>
      <c r="H543" s="35"/>
      <c r="I543" s="36"/>
      <c r="J543" s="36"/>
      <c r="K543" s="36"/>
      <c r="L543" s="33" t="str">
        <f aca="true">IF(I543="","",IF(K543&lt;&gt;"",K543,TODAY())-I543)</f>
        <v/>
      </c>
      <c r="M543" s="35"/>
      <c r="N543" s="35"/>
    </row>
    <row r="544" customFormat="false" ht="15" hidden="false" customHeight="false" outlineLevel="0" collapsed="false">
      <c r="A544" s="29" t="str">
        <f aca="false">IF(B544="","","OP-"&amp;TEXT(ROW()-4,"000"))</f>
        <v/>
      </c>
      <c r="B544" s="35"/>
      <c r="C544" s="35"/>
      <c r="D544" s="35"/>
      <c r="E544" s="39"/>
      <c r="F544" s="38" t="str">
        <f aca="false">IF(D544="","",IFERROR(INDEX(Listas!$B$5:$B$10,MATCH(D544,Listas!$A$5:$A$10,0)),""))</f>
        <v/>
      </c>
      <c r="G544" s="34" t="str">
        <f aca="false">IF(OR(E544="",F544=""),"",E544*F544)</f>
        <v/>
      </c>
      <c r="H544" s="35"/>
      <c r="I544" s="36"/>
      <c r="J544" s="36"/>
      <c r="K544" s="36"/>
      <c r="L544" s="33" t="str">
        <f aca="true">IF(I544="","",IF(K544&lt;&gt;"",K544,TODAY())-I544)</f>
        <v/>
      </c>
      <c r="M544" s="35"/>
      <c r="N544" s="35"/>
    </row>
    <row r="545" customFormat="false" ht="15" hidden="false" customHeight="false" outlineLevel="0" collapsed="false">
      <c r="A545" s="29" t="str">
        <f aca="false">IF(B545="","","OP-"&amp;TEXT(ROW()-4,"000"))</f>
        <v/>
      </c>
      <c r="B545" s="35"/>
      <c r="C545" s="35"/>
      <c r="D545" s="35"/>
      <c r="E545" s="39"/>
      <c r="F545" s="38" t="str">
        <f aca="false">IF(D545="","",IFERROR(INDEX(Listas!$B$5:$B$10,MATCH(D545,Listas!$A$5:$A$10,0)),""))</f>
        <v/>
      </c>
      <c r="G545" s="34" t="str">
        <f aca="false">IF(OR(E545="",F545=""),"",E545*F545)</f>
        <v/>
      </c>
      <c r="H545" s="35"/>
      <c r="I545" s="36"/>
      <c r="J545" s="36"/>
      <c r="K545" s="36"/>
      <c r="L545" s="33" t="str">
        <f aca="true">IF(I545="","",IF(K545&lt;&gt;"",K545,TODAY())-I545)</f>
        <v/>
      </c>
      <c r="M545" s="35"/>
      <c r="N545" s="35"/>
    </row>
    <row r="546" customFormat="false" ht="15" hidden="false" customHeight="false" outlineLevel="0" collapsed="false">
      <c r="A546" s="29" t="str">
        <f aca="false">IF(B546="","","OP-"&amp;TEXT(ROW()-4,"000"))</f>
        <v/>
      </c>
      <c r="B546" s="35"/>
      <c r="C546" s="35"/>
      <c r="D546" s="35"/>
      <c r="E546" s="39"/>
      <c r="F546" s="38" t="str">
        <f aca="false">IF(D546="","",IFERROR(INDEX(Listas!$B$5:$B$10,MATCH(D546,Listas!$A$5:$A$10,0)),""))</f>
        <v/>
      </c>
      <c r="G546" s="34" t="str">
        <f aca="false">IF(OR(E546="",F546=""),"",E546*F546)</f>
        <v/>
      </c>
      <c r="H546" s="35"/>
      <c r="I546" s="36"/>
      <c r="J546" s="36"/>
      <c r="K546" s="36"/>
      <c r="L546" s="33" t="str">
        <f aca="true">IF(I546="","",IF(K546&lt;&gt;"",K546,TODAY())-I546)</f>
        <v/>
      </c>
      <c r="M546" s="35"/>
      <c r="N546" s="35"/>
    </row>
    <row r="547" customFormat="false" ht="15" hidden="false" customHeight="false" outlineLevel="0" collapsed="false">
      <c r="A547" s="29" t="str">
        <f aca="false">IF(B547="","","OP-"&amp;TEXT(ROW()-4,"000"))</f>
        <v/>
      </c>
      <c r="B547" s="35"/>
      <c r="C547" s="35"/>
      <c r="D547" s="35"/>
      <c r="E547" s="39"/>
      <c r="F547" s="38" t="str">
        <f aca="false">IF(D547="","",IFERROR(INDEX(Listas!$B$5:$B$10,MATCH(D547,Listas!$A$5:$A$10,0)),""))</f>
        <v/>
      </c>
      <c r="G547" s="34" t="str">
        <f aca="false">IF(OR(E547="",F547=""),"",E547*F547)</f>
        <v/>
      </c>
      <c r="H547" s="35"/>
      <c r="I547" s="36"/>
      <c r="J547" s="36"/>
      <c r="K547" s="36"/>
      <c r="L547" s="33" t="str">
        <f aca="true">IF(I547="","",IF(K547&lt;&gt;"",K547,TODAY())-I547)</f>
        <v/>
      </c>
      <c r="M547" s="35"/>
      <c r="N547" s="35"/>
    </row>
    <row r="548" customFormat="false" ht="15" hidden="false" customHeight="false" outlineLevel="0" collapsed="false">
      <c r="A548" s="29" t="str">
        <f aca="false">IF(B548="","","OP-"&amp;TEXT(ROW()-4,"000"))</f>
        <v/>
      </c>
      <c r="B548" s="35"/>
      <c r="C548" s="35"/>
      <c r="D548" s="35"/>
      <c r="E548" s="39"/>
      <c r="F548" s="38" t="str">
        <f aca="false">IF(D548="","",IFERROR(INDEX(Listas!$B$5:$B$10,MATCH(D548,Listas!$A$5:$A$10,0)),""))</f>
        <v/>
      </c>
      <c r="G548" s="34" t="str">
        <f aca="false">IF(OR(E548="",F548=""),"",E548*F548)</f>
        <v/>
      </c>
      <c r="H548" s="35"/>
      <c r="I548" s="36"/>
      <c r="J548" s="36"/>
      <c r="K548" s="36"/>
      <c r="L548" s="33" t="str">
        <f aca="true">IF(I548="","",IF(K548&lt;&gt;"",K548,TODAY())-I548)</f>
        <v/>
      </c>
      <c r="M548" s="35"/>
      <c r="N548" s="35"/>
    </row>
    <row r="549" customFormat="false" ht="15" hidden="false" customHeight="false" outlineLevel="0" collapsed="false">
      <c r="A549" s="29" t="str">
        <f aca="false">IF(B549="","","OP-"&amp;TEXT(ROW()-4,"000"))</f>
        <v/>
      </c>
      <c r="B549" s="35"/>
      <c r="C549" s="35"/>
      <c r="D549" s="35"/>
      <c r="E549" s="39"/>
      <c r="F549" s="38" t="str">
        <f aca="false">IF(D549="","",IFERROR(INDEX(Listas!$B$5:$B$10,MATCH(D549,Listas!$A$5:$A$10,0)),""))</f>
        <v/>
      </c>
      <c r="G549" s="34" t="str">
        <f aca="false">IF(OR(E549="",F549=""),"",E549*F549)</f>
        <v/>
      </c>
      <c r="H549" s="35"/>
      <c r="I549" s="36"/>
      <c r="J549" s="36"/>
      <c r="K549" s="36"/>
      <c r="L549" s="33" t="str">
        <f aca="true">IF(I549="","",IF(K549&lt;&gt;"",K549,TODAY())-I549)</f>
        <v/>
      </c>
      <c r="M549" s="35"/>
      <c r="N549" s="35"/>
    </row>
    <row r="550" customFormat="false" ht="15" hidden="false" customHeight="false" outlineLevel="0" collapsed="false">
      <c r="A550" s="29" t="str">
        <f aca="false">IF(B550="","","OP-"&amp;TEXT(ROW()-4,"000"))</f>
        <v/>
      </c>
      <c r="B550" s="35"/>
      <c r="C550" s="35"/>
      <c r="D550" s="35"/>
      <c r="E550" s="39"/>
      <c r="F550" s="38" t="str">
        <f aca="false">IF(D550="","",IFERROR(INDEX(Listas!$B$5:$B$10,MATCH(D550,Listas!$A$5:$A$10,0)),""))</f>
        <v/>
      </c>
      <c r="G550" s="34" t="str">
        <f aca="false">IF(OR(E550="",F550=""),"",E550*F550)</f>
        <v/>
      </c>
      <c r="H550" s="35"/>
      <c r="I550" s="36"/>
      <c r="J550" s="36"/>
      <c r="K550" s="36"/>
      <c r="L550" s="33" t="str">
        <f aca="true">IF(I550="","",IF(K550&lt;&gt;"",K550,TODAY())-I550)</f>
        <v/>
      </c>
      <c r="M550" s="35"/>
      <c r="N550" s="35"/>
    </row>
    <row r="551" customFormat="false" ht="15" hidden="false" customHeight="false" outlineLevel="0" collapsed="false">
      <c r="A551" s="29" t="str">
        <f aca="false">IF(B551="","","OP-"&amp;TEXT(ROW()-4,"000"))</f>
        <v/>
      </c>
      <c r="B551" s="35"/>
      <c r="C551" s="35"/>
      <c r="D551" s="35"/>
      <c r="E551" s="39"/>
      <c r="F551" s="38" t="str">
        <f aca="false">IF(D551="","",IFERROR(INDEX(Listas!$B$5:$B$10,MATCH(D551,Listas!$A$5:$A$10,0)),""))</f>
        <v/>
      </c>
      <c r="G551" s="34" t="str">
        <f aca="false">IF(OR(E551="",F551=""),"",E551*F551)</f>
        <v/>
      </c>
      <c r="H551" s="35"/>
      <c r="I551" s="36"/>
      <c r="J551" s="36"/>
      <c r="K551" s="36"/>
      <c r="L551" s="33" t="str">
        <f aca="true">IF(I551="","",IF(K551&lt;&gt;"",K551,TODAY())-I551)</f>
        <v/>
      </c>
      <c r="M551" s="35"/>
      <c r="N551" s="35"/>
    </row>
    <row r="552" customFormat="false" ht="15" hidden="false" customHeight="false" outlineLevel="0" collapsed="false">
      <c r="A552" s="29" t="str">
        <f aca="false">IF(B552="","","OP-"&amp;TEXT(ROW()-4,"000"))</f>
        <v/>
      </c>
      <c r="B552" s="35"/>
      <c r="C552" s="35"/>
      <c r="D552" s="35"/>
      <c r="E552" s="39"/>
      <c r="F552" s="38" t="str">
        <f aca="false">IF(D552="","",IFERROR(INDEX(Listas!$B$5:$B$10,MATCH(D552,Listas!$A$5:$A$10,0)),""))</f>
        <v/>
      </c>
      <c r="G552" s="34" t="str">
        <f aca="false">IF(OR(E552="",F552=""),"",E552*F552)</f>
        <v/>
      </c>
      <c r="H552" s="35"/>
      <c r="I552" s="36"/>
      <c r="J552" s="36"/>
      <c r="K552" s="36"/>
      <c r="L552" s="33" t="str">
        <f aca="true">IF(I552="","",IF(K552&lt;&gt;"",K552,TODAY())-I552)</f>
        <v/>
      </c>
      <c r="M552" s="35"/>
      <c r="N552" s="35"/>
    </row>
    <row r="553" customFormat="false" ht="15" hidden="false" customHeight="false" outlineLevel="0" collapsed="false">
      <c r="A553" s="29" t="str">
        <f aca="false">IF(B553="","","OP-"&amp;TEXT(ROW()-4,"000"))</f>
        <v/>
      </c>
      <c r="B553" s="35"/>
      <c r="C553" s="35"/>
      <c r="D553" s="35"/>
      <c r="E553" s="39"/>
      <c r="F553" s="38" t="str">
        <f aca="false">IF(D553="","",IFERROR(INDEX(Listas!$B$5:$B$10,MATCH(D553,Listas!$A$5:$A$10,0)),""))</f>
        <v/>
      </c>
      <c r="G553" s="34" t="str">
        <f aca="false">IF(OR(E553="",F553=""),"",E553*F553)</f>
        <v/>
      </c>
      <c r="H553" s="35"/>
      <c r="I553" s="36"/>
      <c r="J553" s="36"/>
      <c r="K553" s="36"/>
      <c r="L553" s="33" t="str">
        <f aca="true">IF(I553="","",IF(K553&lt;&gt;"",K553,TODAY())-I553)</f>
        <v/>
      </c>
      <c r="M553" s="35"/>
      <c r="N553" s="35"/>
    </row>
    <row r="554" customFormat="false" ht="15" hidden="false" customHeight="false" outlineLevel="0" collapsed="false">
      <c r="A554" s="29" t="str">
        <f aca="false">IF(B554="","","OP-"&amp;TEXT(ROW()-4,"000"))</f>
        <v/>
      </c>
      <c r="B554" s="35"/>
      <c r="C554" s="35"/>
      <c r="D554" s="35"/>
      <c r="E554" s="39"/>
      <c r="F554" s="38" t="str">
        <f aca="false">IF(D554="","",IFERROR(INDEX(Listas!$B$5:$B$10,MATCH(D554,Listas!$A$5:$A$10,0)),""))</f>
        <v/>
      </c>
      <c r="G554" s="34" t="str">
        <f aca="false">IF(OR(E554="",F554=""),"",E554*F554)</f>
        <v/>
      </c>
      <c r="H554" s="35"/>
      <c r="I554" s="36"/>
      <c r="J554" s="36"/>
      <c r="K554" s="36"/>
      <c r="L554" s="33" t="str">
        <f aca="true">IF(I554="","",IF(K554&lt;&gt;"",K554,TODAY())-I554)</f>
        <v/>
      </c>
      <c r="M554" s="35"/>
      <c r="N554" s="35"/>
    </row>
    <row r="555" customFormat="false" ht="15" hidden="false" customHeight="false" outlineLevel="0" collapsed="false">
      <c r="A555" s="29" t="str">
        <f aca="false">IF(B555="","","OP-"&amp;TEXT(ROW()-4,"000"))</f>
        <v/>
      </c>
      <c r="B555" s="35"/>
      <c r="C555" s="35"/>
      <c r="D555" s="35"/>
      <c r="E555" s="39"/>
      <c r="F555" s="38" t="str">
        <f aca="false">IF(D555="","",IFERROR(INDEX(Listas!$B$5:$B$10,MATCH(D555,Listas!$A$5:$A$10,0)),""))</f>
        <v/>
      </c>
      <c r="G555" s="34" t="str">
        <f aca="false">IF(OR(E555="",F555=""),"",E555*F555)</f>
        <v/>
      </c>
      <c r="H555" s="35"/>
      <c r="I555" s="36"/>
      <c r="J555" s="36"/>
      <c r="K555" s="36"/>
      <c r="L555" s="33" t="str">
        <f aca="true">IF(I555="","",IF(K555&lt;&gt;"",K555,TODAY())-I555)</f>
        <v/>
      </c>
      <c r="M555" s="35"/>
      <c r="N555" s="35"/>
    </row>
    <row r="556" customFormat="false" ht="15" hidden="false" customHeight="false" outlineLevel="0" collapsed="false">
      <c r="A556" s="29" t="str">
        <f aca="false">IF(B556="","","OP-"&amp;TEXT(ROW()-4,"000"))</f>
        <v/>
      </c>
      <c r="B556" s="35"/>
      <c r="C556" s="35"/>
      <c r="D556" s="35"/>
      <c r="E556" s="39"/>
      <c r="F556" s="38" t="str">
        <f aca="false">IF(D556="","",IFERROR(INDEX(Listas!$B$5:$B$10,MATCH(D556,Listas!$A$5:$A$10,0)),""))</f>
        <v/>
      </c>
      <c r="G556" s="34" t="str">
        <f aca="false">IF(OR(E556="",F556=""),"",E556*F556)</f>
        <v/>
      </c>
      <c r="H556" s="35"/>
      <c r="I556" s="36"/>
      <c r="J556" s="36"/>
      <c r="K556" s="36"/>
      <c r="L556" s="33" t="str">
        <f aca="true">IF(I556="","",IF(K556&lt;&gt;"",K556,TODAY())-I556)</f>
        <v/>
      </c>
      <c r="M556" s="35"/>
      <c r="N556" s="35"/>
    </row>
    <row r="557" customFormat="false" ht="15" hidden="false" customHeight="false" outlineLevel="0" collapsed="false">
      <c r="A557" s="29" t="str">
        <f aca="false">IF(B557="","","OP-"&amp;TEXT(ROW()-4,"000"))</f>
        <v/>
      </c>
      <c r="B557" s="35"/>
      <c r="C557" s="35"/>
      <c r="D557" s="35"/>
      <c r="E557" s="39"/>
      <c r="F557" s="38" t="str">
        <f aca="false">IF(D557="","",IFERROR(INDEX(Listas!$B$5:$B$10,MATCH(D557,Listas!$A$5:$A$10,0)),""))</f>
        <v/>
      </c>
      <c r="G557" s="34" t="str">
        <f aca="false">IF(OR(E557="",F557=""),"",E557*F557)</f>
        <v/>
      </c>
      <c r="H557" s="35"/>
      <c r="I557" s="36"/>
      <c r="J557" s="36"/>
      <c r="K557" s="36"/>
      <c r="L557" s="33" t="str">
        <f aca="true">IF(I557="","",IF(K557&lt;&gt;"",K557,TODAY())-I557)</f>
        <v/>
      </c>
      <c r="M557" s="35"/>
      <c r="N557" s="35"/>
    </row>
    <row r="558" customFormat="false" ht="15" hidden="false" customHeight="false" outlineLevel="0" collapsed="false">
      <c r="A558" s="29" t="str">
        <f aca="false">IF(B558="","","OP-"&amp;TEXT(ROW()-4,"000"))</f>
        <v/>
      </c>
      <c r="B558" s="35"/>
      <c r="C558" s="35"/>
      <c r="D558" s="35"/>
      <c r="E558" s="39"/>
      <c r="F558" s="38" t="str">
        <f aca="false">IF(D558="","",IFERROR(INDEX(Listas!$B$5:$B$10,MATCH(D558,Listas!$A$5:$A$10,0)),""))</f>
        <v/>
      </c>
      <c r="G558" s="34" t="str">
        <f aca="false">IF(OR(E558="",F558=""),"",E558*F558)</f>
        <v/>
      </c>
      <c r="H558" s="35"/>
      <c r="I558" s="36"/>
      <c r="J558" s="36"/>
      <c r="K558" s="36"/>
      <c r="L558" s="33" t="str">
        <f aca="true">IF(I558="","",IF(K558&lt;&gt;"",K558,TODAY())-I558)</f>
        <v/>
      </c>
      <c r="M558" s="35"/>
      <c r="N558" s="35"/>
    </row>
    <row r="559" customFormat="false" ht="15" hidden="false" customHeight="false" outlineLevel="0" collapsed="false">
      <c r="A559" s="29" t="str">
        <f aca="false">IF(B559="","","OP-"&amp;TEXT(ROW()-4,"000"))</f>
        <v/>
      </c>
      <c r="B559" s="35"/>
      <c r="C559" s="35"/>
      <c r="D559" s="35"/>
      <c r="E559" s="39"/>
      <c r="F559" s="38" t="str">
        <f aca="false">IF(D559="","",IFERROR(INDEX(Listas!$B$5:$B$10,MATCH(D559,Listas!$A$5:$A$10,0)),""))</f>
        <v/>
      </c>
      <c r="G559" s="34" t="str">
        <f aca="false">IF(OR(E559="",F559=""),"",E559*F559)</f>
        <v/>
      </c>
      <c r="H559" s="35"/>
      <c r="I559" s="36"/>
      <c r="J559" s="36"/>
      <c r="K559" s="36"/>
      <c r="L559" s="33" t="str">
        <f aca="true">IF(I559="","",IF(K559&lt;&gt;"",K559,TODAY())-I559)</f>
        <v/>
      </c>
      <c r="M559" s="35"/>
      <c r="N559" s="35"/>
    </row>
    <row r="560" customFormat="false" ht="15" hidden="false" customHeight="false" outlineLevel="0" collapsed="false">
      <c r="A560" s="29" t="str">
        <f aca="false">IF(B560="","","OP-"&amp;TEXT(ROW()-4,"000"))</f>
        <v/>
      </c>
      <c r="B560" s="35"/>
      <c r="C560" s="35"/>
      <c r="D560" s="35"/>
      <c r="E560" s="39"/>
      <c r="F560" s="38" t="str">
        <f aca="false">IF(D560="","",IFERROR(INDEX(Listas!$B$5:$B$10,MATCH(D560,Listas!$A$5:$A$10,0)),""))</f>
        <v/>
      </c>
      <c r="G560" s="34" t="str">
        <f aca="false">IF(OR(E560="",F560=""),"",E560*F560)</f>
        <v/>
      </c>
      <c r="H560" s="35"/>
      <c r="I560" s="36"/>
      <c r="J560" s="36"/>
      <c r="K560" s="36"/>
      <c r="L560" s="33" t="str">
        <f aca="true">IF(I560="","",IF(K560&lt;&gt;"",K560,TODAY())-I560)</f>
        <v/>
      </c>
      <c r="M560" s="35"/>
      <c r="N560" s="35"/>
    </row>
    <row r="561" customFormat="false" ht="15" hidden="false" customHeight="false" outlineLevel="0" collapsed="false">
      <c r="A561" s="29" t="str">
        <f aca="false">IF(B561="","","OP-"&amp;TEXT(ROW()-4,"000"))</f>
        <v/>
      </c>
      <c r="B561" s="35"/>
      <c r="C561" s="35"/>
      <c r="D561" s="35"/>
      <c r="E561" s="39"/>
      <c r="F561" s="38" t="str">
        <f aca="false">IF(D561="","",IFERROR(INDEX(Listas!$B$5:$B$10,MATCH(D561,Listas!$A$5:$A$10,0)),""))</f>
        <v/>
      </c>
      <c r="G561" s="34" t="str">
        <f aca="false">IF(OR(E561="",F561=""),"",E561*F561)</f>
        <v/>
      </c>
      <c r="H561" s="35"/>
      <c r="I561" s="36"/>
      <c r="J561" s="36"/>
      <c r="K561" s="36"/>
      <c r="L561" s="33" t="str">
        <f aca="true">IF(I561="","",IF(K561&lt;&gt;"",K561,TODAY())-I561)</f>
        <v/>
      </c>
      <c r="M561" s="35"/>
      <c r="N561" s="35"/>
    </row>
    <row r="562" customFormat="false" ht="15" hidden="false" customHeight="false" outlineLevel="0" collapsed="false">
      <c r="A562" s="29" t="str">
        <f aca="false">IF(B562="","","OP-"&amp;TEXT(ROW()-4,"000"))</f>
        <v/>
      </c>
      <c r="B562" s="35"/>
      <c r="C562" s="35"/>
      <c r="D562" s="35"/>
      <c r="E562" s="39"/>
      <c r="F562" s="38" t="str">
        <f aca="false">IF(D562="","",IFERROR(INDEX(Listas!$B$5:$B$10,MATCH(D562,Listas!$A$5:$A$10,0)),""))</f>
        <v/>
      </c>
      <c r="G562" s="34" t="str">
        <f aca="false">IF(OR(E562="",F562=""),"",E562*F562)</f>
        <v/>
      </c>
      <c r="H562" s="35"/>
      <c r="I562" s="36"/>
      <c r="J562" s="36"/>
      <c r="K562" s="36"/>
      <c r="L562" s="33" t="str">
        <f aca="true">IF(I562="","",IF(K562&lt;&gt;"",K562,TODAY())-I562)</f>
        <v/>
      </c>
      <c r="M562" s="35"/>
      <c r="N562" s="35"/>
    </row>
    <row r="563" customFormat="false" ht="15" hidden="false" customHeight="false" outlineLevel="0" collapsed="false">
      <c r="A563" s="29" t="str">
        <f aca="false">IF(B563="","","OP-"&amp;TEXT(ROW()-4,"000"))</f>
        <v/>
      </c>
      <c r="B563" s="35"/>
      <c r="C563" s="35"/>
      <c r="D563" s="35"/>
      <c r="E563" s="39"/>
      <c r="F563" s="38" t="str">
        <f aca="false">IF(D563="","",IFERROR(INDEX(Listas!$B$5:$B$10,MATCH(D563,Listas!$A$5:$A$10,0)),""))</f>
        <v/>
      </c>
      <c r="G563" s="34" t="str">
        <f aca="false">IF(OR(E563="",F563=""),"",E563*F563)</f>
        <v/>
      </c>
      <c r="H563" s="35"/>
      <c r="I563" s="36"/>
      <c r="J563" s="36"/>
      <c r="K563" s="36"/>
      <c r="L563" s="33" t="str">
        <f aca="true">IF(I563="","",IF(K563&lt;&gt;"",K563,TODAY())-I563)</f>
        <v/>
      </c>
      <c r="M563" s="35"/>
      <c r="N563" s="35"/>
    </row>
    <row r="564" customFormat="false" ht="15" hidden="false" customHeight="false" outlineLevel="0" collapsed="false">
      <c r="A564" s="29" t="str">
        <f aca="false">IF(B564="","","OP-"&amp;TEXT(ROW()-4,"000"))</f>
        <v/>
      </c>
      <c r="B564" s="35"/>
      <c r="C564" s="35"/>
      <c r="D564" s="35"/>
      <c r="E564" s="39"/>
      <c r="F564" s="38" t="str">
        <f aca="false">IF(D564="","",IFERROR(INDEX(Listas!$B$5:$B$10,MATCH(D564,Listas!$A$5:$A$10,0)),""))</f>
        <v/>
      </c>
      <c r="G564" s="34" t="str">
        <f aca="false">IF(OR(E564="",F564=""),"",E564*F564)</f>
        <v/>
      </c>
      <c r="H564" s="35"/>
      <c r="I564" s="36"/>
      <c r="J564" s="36"/>
      <c r="K564" s="36"/>
      <c r="L564" s="33" t="str">
        <f aca="true">IF(I564="","",IF(K564&lt;&gt;"",K564,TODAY())-I564)</f>
        <v/>
      </c>
      <c r="M564" s="35"/>
      <c r="N564" s="35"/>
    </row>
    <row r="565" customFormat="false" ht="15" hidden="false" customHeight="false" outlineLevel="0" collapsed="false">
      <c r="A565" s="29" t="str">
        <f aca="false">IF(B565="","","OP-"&amp;TEXT(ROW()-4,"000"))</f>
        <v/>
      </c>
      <c r="B565" s="35"/>
      <c r="C565" s="35"/>
      <c r="D565" s="35"/>
      <c r="E565" s="39"/>
      <c r="F565" s="38" t="str">
        <f aca="false">IF(D565="","",IFERROR(INDEX(Listas!$B$5:$B$10,MATCH(D565,Listas!$A$5:$A$10,0)),""))</f>
        <v/>
      </c>
      <c r="G565" s="34" t="str">
        <f aca="false">IF(OR(E565="",F565=""),"",E565*F565)</f>
        <v/>
      </c>
      <c r="H565" s="35"/>
      <c r="I565" s="36"/>
      <c r="J565" s="36"/>
      <c r="K565" s="36"/>
      <c r="L565" s="33" t="str">
        <f aca="true">IF(I565="","",IF(K565&lt;&gt;"",K565,TODAY())-I565)</f>
        <v/>
      </c>
      <c r="M565" s="35"/>
      <c r="N565" s="35"/>
    </row>
    <row r="566" customFormat="false" ht="15" hidden="false" customHeight="false" outlineLevel="0" collapsed="false">
      <c r="A566" s="29" t="str">
        <f aca="false">IF(B566="","","OP-"&amp;TEXT(ROW()-4,"000"))</f>
        <v/>
      </c>
      <c r="B566" s="35"/>
      <c r="C566" s="35"/>
      <c r="D566" s="35"/>
      <c r="E566" s="39"/>
      <c r="F566" s="38" t="str">
        <f aca="false">IF(D566="","",IFERROR(INDEX(Listas!$B$5:$B$10,MATCH(D566,Listas!$A$5:$A$10,0)),""))</f>
        <v/>
      </c>
      <c r="G566" s="34" t="str">
        <f aca="false">IF(OR(E566="",F566=""),"",E566*F566)</f>
        <v/>
      </c>
      <c r="H566" s="35"/>
      <c r="I566" s="36"/>
      <c r="J566" s="36"/>
      <c r="K566" s="36"/>
      <c r="L566" s="33" t="str">
        <f aca="true">IF(I566="","",IF(K566&lt;&gt;"",K566,TODAY())-I566)</f>
        <v/>
      </c>
      <c r="M566" s="35"/>
      <c r="N566" s="35"/>
    </row>
    <row r="567" customFormat="false" ht="15" hidden="false" customHeight="false" outlineLevel="0" collapsed="false">
      <c r="A567" s="29" t="str">
        <f aca="false">IF(B567="","","OP-"&amp;TEXT(ROW()-4,"000"))</f>
        <v/>
      </c>
      <c r="B567" s="35"/>
      <c r="C567" s="35"/>
      <c r="D567" s="35"/>
      <c r="E567" s="39"/>
      <c r="F567" s="38" t="str">
        <f aca="false">IF(D567="","",IFERROR(INDEX(Listas!$B$5:$B$10,MATCH(D567,Listas!$A$5:$A$10,0)),""))</f>
        <v/>
      </c>
      <c r="G567" s="34" t="str">
        <f aca="false">IF(OR(E567="",F567=""),"",E567*F567)</f>
        <v/>
      </c>
      <c r="H567" s="35"/>
      <c r="I567" s="36"/>
      <c r="J567" s="36"/>
      <c r="K567" s="36"/>
      <c r="L567" s="33" t="str">
        <f aca="true">IF(I567="","",IF(K567&lt;&gt;"",K567,TODAY())-I567)</f>
        <v/>
      </c>
      <c r="M567" s="35"/>
      <c r="N567" s="35"/>
    </row>
    <row r="568" customFormat="false" ht="15" hidden="false" customHeight="false" outlineLevel="0" collapsed="false">
      <c r="A568" s="29" t="str">
        <f aca="false">IF(B568="","","OP-"&amp;TEXT(ROW()-4,"000"))</f>
        <v/>
      </c>
      <c r="B568" s="35"/>
      <c r="C568" s="35"/>
      <c r="D568" s="35"/>
      <c r="E568" s="39"/>
      <c r="F568" s="38" t="str">
        <f aca="false">IF(D568="","",IFERROR(INDEX(Listas!$B$5:$B$10,MATCH(D568,Listas!$A$5:$A$10,0)),""))</f>
        <v/>
      </c>
      <c r="G568" s="34" t="str">
        <f aca="false">IF(OR(E568="",F568=""),"",E568*F568)</f>
        <v/>
      </c>
      <c r="H568" s="35"/>
      <c r="I568" s="36"/>
      <c r="J568" s="36"/>
      <c r="K568" s="36"/>
      <c r="L568" s="33" t="str">
        <f aca="true">IF(I568="","",IF(K568&lt;&gt;"",K568,TODAY())-I568)</f>
        <v/>
      </c>
      <c r="M568" s="35"/>
      <c r="N568" s="35"/>
    </row>
    <row r="569" customFormat="false" ht="15" hidden="false" customHeight="false" outlineLevel="0" collapsed="false">
      <c r="A569" s="29" t="str">
        <f aca="false">IF(B569="","","OP-"&amp;TEXT(ROW()-4,"000"))</f>
        <v/>
      </c>
      <c r="B569" s="35"/>
      <c r="C569" s="35"/>
      <c r="D569" s="35"/>
      <c r="E569" s="39"/>
      <c r="F569" s="38" t="str">
        <f aca="false">IF(D569="","",IFERROR(INDEX(Listas!$B$5:$B$10,MATCH(D569,Listas!$A$5:$A$10,0)),""))</f>
        <v/>
      </c>
      <c r="G569" s="34" t="str">
        <f aca="false">IF(OR(E569="",F569=""),"",E569*F569)</f>
        <v/>
      </c>
      <c r="H569" s="35"/>
      <c r="I569" s="36"/>
      <c r="J569" s="36"/>
      <c r="K569" s="36"/>
      <c r="L569" s="33" t="str">
        <f aca="true">IF(I569="","",IF(K569&lt;&gt;"",K569,TODAY())-I569)</f>
        <v/>
      </c>
      <c r="M569" s="35"/>
      <c r="N569" s="35"/>
    </row>
    <row r="570" customFormat="false" ht="15" hidden="false" customHeight="false" outlineLevel="0" collapsed="false">
      <c r="A570" s="29" t="str">
        <f aca="false">IF(B570="","","OP-"&amp;TEXT(ROW()-4,"000"))</f>
        <v/>
      </c>
      <c r="B570" s="35"/>
      <c r="C570" s="35"/>
      <c r="D570" s="35"/>
      <c r="E570" s="39"/>
      <c r="F570" s="38" t="str">
        <f aca="false">IF(D570="","",IFERROR(INDEX(Listas!$B$5:$B$10,MATCH(D570,Listas!$A$5:$A$10,0)),""))</f>
        <v/>
      </c>
      <c r="G570" s="34" t="str">
        <f aca="false">IF(OR(E570="",F570=""),"",E570*F570)</f>
        <v/>
      </c>
      <c r="H570" s="35"/>
      <c r="I570" s="36"/>
      <c r="J570" s="36"/>
      <c r="K570" s="36"/>
      <c r="L570" s="33" t="str">
        <f aca="true">IF(I570="","",IF(K570&lt;&gt;"",K570,TODAY())-I570)</f>
        <v/>
      </c>
      <c r="M570" s="35"/>
      <c r="N570" s="35"/>
    </row>
    <row r="571" customFormat="false" ht="15" hidden="false" customHeight="false" outlineLevel="0" collapsed="false">
      <c r="A571" s="29" t="str">
        <f aca="false">IF(B571="","","OP-"&amp;TEXT(ROW()-4,"000"))</f>
        <v/>
      </c>
      <c r="B571" s="35"/>
      <c r="C571" s="35"/>
      <c r="D571" s="35"/>
      <c r="E571" s="39"/>
      <c r="F571" s="38" t="str">
        <f aca="false">IF(D571="","",IFERROR(INDEX(Listas!$B$5:$B$10,MATCH(D571,Listas!$A$5:$A$10,0)),""))</f>
        <v/>
      </c>
      <c r="G571" s="34" t="str">
        <f aca="false">IF(OR(E571="",F571=""),"",E571*F571)</f>
        <v/>
      </c>
      <c r="H571" s="35"/>
      <c r="I571" s="36"/>
      <c r="J571" s="36"/>
      <c r="K571" s="36"/>
      <c r="L571" s="33" t="str">
        <f aca="true">IF(I571="","",IF(K571&lt;&gt;"",K571,TODAY())-I571)</f>
        <v/>
      </c>
      <c r="M571" s="35"/>
      <c r="N571" s="35"/>
    </row>
    <row r="572" customFormat="false" ht="15" hidden="false" customHeight="false" outlineLevel="0" collapsed="false">
      <c r="A572" s="29" t="str">
        <f aca="false">IF(B572="","","OP-"&amp;TEXT(ROW()-4,"000"))</f>
        <v/>
      </c>
      <c r="B572" s="35"/>
      <c r="C572" s="35"/>
      <c r="D572" s="35"/>
      <c r="E572" s="39"/>
      <c r="F572" s="38" t="str">
        <f aca="false">IF(D572="","",IFERROR(INDEX(Listas!$B$5:$B$10,MATCH(D572,Listas!$A$5:$A$10,0)),""))</f>
        <v/>
      </c>
      <c r="G572" s="34" t="str">
        <f aca="false">IF(OR(E572="",F572=""),"",E572*F572)</f>
        <v/>
      </c>
      <c r="H572" s="35"/>
      <c r="I572" s="36"/>
      <c r="J572" s="36"/>
      <c r="K572" s="36"/>
      <c r="L572" s="33" t="str">
        <f aca="true">IF(I572="","",IF(K572&lt;&gt;"",K572,TODAY())-I572)</f>
        <v/>
      </c>
      <c r="M572" s="35"/>
      <c r="N572" s="35"/>
    </row>
    <row r="573" customFormat="false" ht="15" hidden="false" customHeight="false" outlineLevel="0" collapsed="false">
      <c r="A573" s="29" t="str">
        <f aca="false">IF(B573="","","OP-"&amp;TEXT(ROW()-4,"000"))</f>
        <v/>
      </c>
      <c r="B573" s="35"/>
      <c r="C573" s="35"/>
      <c r="D573" s="35"/>
      <c r="E573" s="39"/>
      <c r="F573" s="38" t="str">
        <f aca="false">IF(D573="","",IFERROR(INDEX(Listas!$B$5:$B$10,MATCH(D573,Listas!$A$5:$A$10,0)),""))</f>
        <v/>
      </c>
      <c r="G573" s="34" t="str">
        <f aca="false">IF(OR(E573="",F573=""),"",E573*F573)</f>
        <v/>
      </c>
      <c r="H573" s="35"/>
      <c r="I573" s="36"/>
      <c r="J573" s="36"/>
      <c r="K573" s="36"/>
      <c r="L573" s="33" t="str">
        <f aca="true">IF(I573="","",IF(K573&lt;&gt;"",K573,TODAY())-I573)</f>
        <v/>
      </c>
      <c r="M573" s="35"/>
      <c r="N573" s="35"/>
    </row>
    <row r="574" customFormat="false" ht="15" hidden="false" customHeight="false" outlineLevel="0" collapsed="false">
      <c r="A574" s="29" t="str">
        <f aca="false">IF(B574="","","OP-"&amp;TEXT(ROW()-4,"000"))</f>
        <v/>
      </c>
      <c r="B574" s="35"/>
      <c r="C574" s="35"/>
      <c r="D574" s="35"/>
      <c r="E574" s="39"/>
      <c r="F574" s="38" t="str">
        <f aca="false">IF(D574="","",IFERROR(INDEX(Listas!$B$5:$B$10,MATCH(D574,Listas!$A$5:$A$10,0)),""))</f>
        <v/>
      </c>
      <c r="G574" s="34" t="str">
        <f aca="false">IF(OR(E574="",F574=""),"",E574*F574)</f>
        <v/>
      </c>
      <c r="H574" s="35"/>
      <c r="I574" s="36"/>
      <c r="J574" s="36"/>
      <c r="K574" s="36"/>
      <c r="L574" s="33" t="str">
        <f aca="true">IF(I574="","",IF(K574&lt;&gt;"",K574,TODAY())-I574)</f>
        <v/>
      </c>
      <c r="M574" s="35"/>
      <c r="N574" s="35"/>
    </row>
    <row r="575" customFormat="false" ht="15" hidden="false" customHeight="false" outlineLevel="0" collapsed="false">
      <c r="A575" s="29" t="str">
        <f aca="false">IF(B575="","","OP-"&amp;TEXT(ROW()-4,"000"))</f>
        <v/>
      </c>
      <c r="B575" s="35"/>
      <c r="C575" s="35"/>
      <c r="D575" s="35"/>
      <c r="E575" s="39"/>
      <c r="F575" s="38" t="str">
        <f aca="false">IF(D575="","",IFERROR(INDEX(Listas!$B$5:$B$10,MATCH(D575,Listas!$A$5:$A$10,0)),""))</f>
        <v/>
      </c>
      <c r="G575" s="34" t="str">
        <f aca="false">IF(OR(E575="",F575=""),"",E575*F575)</f>
        <v/>
      </c>
      <c r="H575" s="35"/>
      <c r="I575" s="36"/>
      <c r="J575" s="36"/>
      <c r="K575" s="36"/>
      <c r="L575" s="33" t="str">
        <f aca="true">IF(I575="","",IF(K575&lt;&gt;"",K575,TODAY())-I575)</f>
        <v/>
      </c>
      <c r="M575" s="35"/>
      <c r="N575" s="35"/>
    </row>
    <row r="576" customFormat="false" ht="15" hidden="false" customHeight="false" outlineLevel="0" collapsed="false">
      <c r="A576" s="29" t="str">
        <f aca="false">IF(B576="","","OP-"&amp;TEXT(ROW()-4,"000"))</f>
        <v/>
      </c>
      <c r="B576" s="35"/>
      <c r="C576" s="35"/>
      <c r="D576" s="35"/>
      <c r="E576" s="39"/>
      <c r="F576" s="38" t="str">
        <f aca="false">IF(D576="","",IFERROR(INDEX(Listas!$B$5:$B$10,MATCH(D576,Listas!$A$5:$A$10,0)),""))</f>
        <v/>
      </c>
      <c r="G576" s="34" t="str">
        <f aca="false">IF(OR(E576="",F576=""),"",E576*F576)</f>
        <v/>
      </c>
      <c r="H576" s="35"/>
      <c r="I576" s="36"/>
      <c r="J576" s="36"/>
      <c r="K576" s="36"/>
      <c r="L576" s="33" t="str">
        <f aca="true">IF(I576="","",IF(K576&lt;&gt;"",K576,TODAY())-I576)</f>
        <v/>
      </c>
      <c r="M576" s="35"/>
      <c r="N576" s="35"/>
    </row>
    <row r="577" customFormat="false" ht="15" hidden="false" customHeight="false" outlineLevel="0" collapsed="false">
      <c r="A577" s="29" t="str">
        <f aca="false">IF(B577="","","OP-"&amp;TEXT(ROW()-4,"000"))</f>
        <v/>
      </c>
      <c r="B577" s="35"/>
      <c r="C577" s="35"/>
      <c r="D577" s="35"/>
      <c r="E577" s="39"/>
      <c r="F577" s="38" t="str">
        <f aca="false">IF(D577="","",IFERROR(INDEX(Listas!$B$5:$B$10,MATCH(D577,Listas!$A$5:$A$10,0)),""))</f>
        <v/>
      </c>
      <c r="G577" s="34" t="str">
        <f aca="false">IF(OR(E577="",F577=""),"",E577*F577)</f>
        <v/>
      </c>
      <c r="H577" s="35"/>
      <c r="I577" s="36"/>
      <c r="J577" s="36"/>
      <c r="K577" s="36"/>
      <c r="L577" s="33" t="str">
        <f aca="true">IF(I577="","",IF(K577&lt;&gt;"",K577,TODAY())-I577)</f>
        <v/>
      </c>
      <c r="M577" s="35"/>
      <c r="N577" s="35"/>
    </row>
    <row r="578" customFormat="false" ht="15" hidden="false" customHeight="false" outlineLevel="0" collapsed="false">
      <c r="A578" s="29" t="str">
        <f aca="false">IF(B578="","","OP-"&amp;TEXT(ROW()-4,"000"))</f>
        <v/>
      </c>
      <c r="B578" s="35"/>
      <c r="C578" s="35"/>
      <c r="D578" s="35"/>
      <c r="E578" s="39"/>
      <c r="F578" s="38" t="str">
        <f aca="false">IF(D578="","",IFERROR(INDEX(Listas!$B$5:$B$10,MATCH(D578,Listas!$A$5:$A$10,0)),""))</f>
        <v/>
      </c>
      <c r="G578" s="34" t="str">
        <f aca="false">IF(OR(E578="",F578=""),"",E578*F578)</f>
        <v/>
      </c>
      <c r="H578" s="35"/>
      <c r="I578" s="36"/>
      <c r="J578" s="36"/>
      <c r="K578" s="36"/>
      <c r="L578" s="33" t="str">
        <f aca="true">IF(I578="","",IF(K578&lt;&gt;"",K578,TODAY())-I578)</f>
        <v/>
      </c>
      <c r="M578" s="35"/>
      <c r="N578" s="35"/>
    </row>
    <row r="579" customFormat="false" ht="15" hidden="false" customHeight="false" outlineLevel="0" collapsed="false">
      <c r="A579" s="29" t="str">
        <f aca="false">IF(B579="","","OP-"&amp;TEXT(ROW()-4,"000"))</f>
        <v/>
      </c>
      <c r="B579" s="35"/>
      <c r="C579" s="35"/>
      <c r="D579" s="35"/>
      <c r="E579" s="39"/>
      <c r="F579" s="38" t="str">
        <f aca="false">IF(D579="","",IFERROR(INDEX(Listas!$B$5:$B$10,MATCH(D579,Listas!$A$5:$A$10,0)),""))</f>
        <v/>
      </c>
      <c r="G579" s="34" t="str">
        <f aca="false">IF(OR(E579="",F579=""),"",E579*F579)</f>
        <v/>
      </c>
      <c r="H579" s="35"/>
      <c r="I579" s="36"/>
      <c r="J579" s="36"/>
      <c r="K579" s="36"/>
      <c r="L579" s="33" t="str">
        <f aca="true">IF(I579="","",IF(K579&lt;&gt;"",K579,TODAY())-I579)</f>
        <v/>
      </c>
      <c r="M579" s="35"/>
      <c r="N579" s="35"/>
    </row>
    <row r="580" customFormat="false" ht="15" hidden="false" customHeight="false" outlineLevel="0" collapsed="false">
      <c r="A580" s="29" t="str">
        <f aca="false">IF(B580="","","OP-"&amp;TEXT(ROW()-4,"000"))</f>
        <v/>
      </c>
      <c r="B580" s="35"/>
      <c r="C580" s="35"/>
      <c r="D580" s="35"/>
      <c r="E580" s="39"/>
      <c r="F580" s="38" t="str">
        <f aca="false">IF(D580="","",IFERROR(INDEX(Listas!$B$5:$B$10,MATCH(D580,Listas!$A$5:$A$10,0)),""))</f>
        <v/>
      </c>
      <c r="G580" s="34" t="str">
        <f aca="false">IF(OR(E580="",F580=""),"",E580*F580)</f>
        <v/>
      </c>
      <c r="H580" s="35"/>
      <c r="I580" s="36"/>
      <c r="J580" s="36"/>
      <c r="K580" s="36"/>
      <c r="L580" s="33" t="str">
        <f aca="true">IF(I580="","",IF(K580&lt;&gt;"",K580,TODAY())-I580)</f>
        <v/>
      </c>
      <c r="M580" s="35"/>
      <c r="N580" s="35"/>
    </row>
    <row r="581" customFormat="false" ht="15" hidden="false" customHeight="false" outlineLevel="0" collapsed="false">
      <c r="A581" s="29" t="str">
        <f aca="false">IF(B581="","","OP-"&amp;TEXT(ROW()-4,"000"))</f>
        <v/>
      </c>
      <c r="B581" s="35"/>
      <c r="C581" s="35"/>
      <c r="D581" s="35"/>
      <c r="E581" s="39"/>
      <c r="F581" s="38" t="str">
        <f aca="false">IF(D581="","",IFERROR(INDEX(Listas!$B$5:$B$10,MATCH(D581,Listas!$A$5:$A$10,0)),""))</f>
        <v/>
      </c>
      <c r="G581" s="34" t="str">
        <f aca="false">IF(OR(E581="",F581=""),"",E581*F581)</f>
        <v/>
      </c>
      <c r="H581" s="35"/>
      <c r="I581" s="36"/>
      <c r="J581" s="36"/>
      <c r="K581" s="36"/>
      <c r="L581" s="33" t="str">
        <f aca="true">IF(I581="","",IF(K581&lt;&gt;"",K581,TODAY())-I581)</f>
        <v/>
      </c>
      <c r="M581" s="35"/>
      <c r="N581" s="35"/>
    </row>
    <row r="582" customFormat="false" ht="15" hidden="false" customHeight="false" outlineLevel="0" collapsed="false">
      <c r="A582" s="29" t="str">
        <f aca="false">IF(B582="","","OP-"&amp;TEXT(ROW()-4,"000"))</f>
        <v/>
      </c>
      <c r="B582" s="35"/>
      <c r="C582" s="35"/>
      <c r="D582" s="35"/>
      <c r="E582" s="39"/>
      <c r="F582" s="38" t="str">
        <f aca="false">IF(D582="","",IFERROR(INDEX(Listas!$B$5:$B$10,MATCH(D582,Listas!$A$5:$A$10,0)),""))</f>
        <v/>
      </c>
      <c r="G582" s="34" t="str">
        <f aca="false">IF(OR(E582="",F582=""),"",E582*F582)</f>
        <v/>
      </c>
      <c r="H582" s="35"/>
      <c r="I582" s="36"/>
      <c r="J582" s="36"/>
      <c r="K582" s="36"/>
      <c r="L582" s="33" t="str">
        <f aca="true">IF(I582="","",IF(K582&lt;&gt;"",K582,TODAY())-I582)</f>
        <v/>
      </c>
      <c r="M582" s="35"/>
      <c r="N582" s="35"/>
    </row>
    <row r="583" customFormat="false" ht="15" hidden="false" customHeight="false" outlineLevel="0" collapsed="false">
      <c r="A583" s="29" t="str">
        <f aca="false">IF(B583="","","OP-"&amp;TEXT(ROW()-4,"000"))</f>
        <v/>
      </c>
      <c r="B583" s="35"/>
      <c r="C583" s="35"/>
      <c r="D583" s="35"/>
      <c r="E583" s="39"/>
      <c r="F583" s="38" t="str">
        <f aca="false">IF(D583="","",IFERROR(INDEX(Listas!$B$5:$B$10,MATCH(D583,Listas!$A$5:$A$10,0)),""))</f>
        <v/>
      </c>
      <c r="G583" s="34" t="str">
        <f aca="false">IF(OR(E583="",F583=""),"",E583*F583)</f>
        <v/>
      </c>
      <c r="H583" s="35"/>
      <c r="I583" s="36"/>
      <c r="J583" s="36"/>
      <c r="K583" s="36"/>
      <c r="L583" s="33" t="str">
        <f aca="true">IF(I583="","",IF(K583&lt;&gt;"",K583,TODAY())-I583)</f>
        <v/>
      </c>
      <c r="M583" s="35"/>
      <c r="N583" s="35"/>
    </row>
    <row r="584" customFormat="false" ht="15" hidden="false" customHeight="false" outlineLevel="0" collapsed="false">
      <c r="A584" s="29" t="str">
        <f aca="false">IF(B584="","","OP-"&amp;TEXT(ROW()-4,"000"))</f>
        <v/>
      </c>
      <c r="B584" s="35"/>
      <c r="C584" s="35"/>
      <c r="D584" s="35"/>
      <c r="E584" s="39"/>
      <c r="F584" s="38" t="str">
        <f aca="false">IF(D584="","",IFERROR(INDEX(Listas!$B$5:$B$10,MATCH(D584,Listas!$A$5:$A$10,0)),""))</f>
        <v/>
      </c>
      <c r="G584" s="34" t="str">
        <f aca="false">IF(OR(E584="",F584=""),"",E584*F584)</f>
        <v/>
      </c>
      <c r="H584" s="35"/>
      <c r="I584" s="36"/>
      <c r="J584" s="36"/>
      <c r="K584" s="36"/>
      <c r="L584" s="33" t="str">
        <f aca="true">IF(I584="","",IF(K584&lt;&gt;"",K584,TODAY())-I584)</f>
        <v/>
      </c>
      <c r="M584" s="35"/>
      <c r="N584" s="35"/>
    </row>
    <row r="585" customFormat="false" ht="15" hidden="false" customHeight="false" outlineLevel="0" collapsed="false">
      <c r="A585" s="29" t="str">
        <f aca="false">IF(B585="","","OP-"&amp;TEXT(ROW()-4,"000"))</f>
        <v/>
      </c>
      <c r="B585" s="35"/>
      <c r="C585" s="35"/>
      <c r="D585" s="35"/>
      <c r="E585" s="39"/>
      <c r="F585" s="38" t="str">
        <f aca="false">IF(D585="","",IFERROR(INDEX(Listas!$B$5:$B$10,MATCH(D585,Listas!$A$5:$A$10,0)),""))</f>
        <v/>
      </c>
      <c r="G585" s="34" t="str">
        <f aca="false">IF(OR(E585="",F585=""),"",E585*F585)</f>
        <v/>
      </c>
      <c r="H585" s="35"/>
      <c r="I585" s="36"/>
      <c r="J585" s="36"/>
      <c r="K585" s="36"/>
      <c r="L585" s="33" t="str">
        <f aca="true">IF(I585="","",IF(K585&lt;&gt;"",K585,TODAY())-I585)</f>
        <v/>
      </c>
      <c r="M585" s="35"/>
      <c r="N585" s="35"/>
    </row>
    <row r="586" customFormat="false" ht="15" hidden="false" customHeight="false" outlineLevel="0" collapsed="false">
      <c r="A586" s="29" t="str">
        <f aca="false">IF(B586="","","OP-"&amp;TEXT(ROW()-4,"000"))</f>
        <v/>
      </c>
      <c r="B586" s="35"/>
      <c r="C586" s="35"/>
      <c r="D586" s="35"/>
      <c r="E586" s="39"/>
      <c r="F586" s="38" t="str">
        <f aca="false">IF(D586="","",IFERROR(INDEX(Listas!$B$5:$B$10,MATCH(D586,Listas!$A$5:$A$10,0)),""))</f>
        <v/>
      </c>
      <c r="G586" s="34" t="str">
        <f aca="false">IF(OR(E586="",F586=""),"",E586*F586)</f>
        <v/>
      </c>
      <c r="H586" s="35"/>
      <c r="I586" s="36"/>
      <c r="J586" s="36"/>
      <c r="K586" s="36"/>
      <c r="L586" s="33" t="str">
        <f aca="true">IF(I586="","",IF(K586&lt;&gt;"",K586,TODAY())-I586)</f>
        <v/>
      </c>
      <c r="M586" s="35"/>
      <c r="N586" s="35"/>
    </row>
    <row r="587" customFormat="false" ht="15" hidden="false" customHeight="false" outlineLevel="0" collapsed="false">
      <c r="A587" s="29" t="str">
        <f aca="false">IF(B587="","","OP-"&amp;TEXT(ROW()-4,"000"))</f>
        <v/>
      </c>
      <c r="B587" s="35"/>
      <c r="C587" s="35"/>
      <c r="D587" s="35"/>
      <c r="E587" s="39"/>
      <c r="F587" s="38" t="str">
        <f aca="false">IF(D587="","",IFERROR(INDEX(Listas!$B$5:$B$10,MATCH(D587,Listas!$A$5:$A$10,0)),""))</f>
        <v/>
      </c>
      <c r="G587" s="34" t="str">
        <f aca="false">IF(OR(E587="",F587=""),"",E587*F587)</f>
        <v/>
      </c>
      <c r="H587" s="35"/>
      <c r="I587" s="36"/>
      <c r="J587" s="36"/>
      <c r="K587" s="36"/>
      <c r="L587" s="33" t="str">
        <f aca="true">IF(I587="","",IF(K587&lt;&gt;"",K587,TODAY())-I587)</f>
        <v/>
      </c>
      <c r="M587" s="35"/>
      <c r="N587" s="35"/>
    </row>
    <row r="588" customFormat="false" ht="15" hidden="false" customHeight="false" outlineLevel="0" collapsed="false">
      <c r="A588" s="29" t="str">
        <f aca="false">IF(B588="","","OP-"&amp;TEXT(ROW()-4,"000"))</f>
        <v/>
      </c>
      <c r="B588" s="35"/>
      <c r="C588" s="35"/>
      <c r="D588" s="35"/>
      <c r="E588" s="39"/>
      <c r="F588" s="38" t="str">
        <f aca="false">IF(D588="","",IFERROR(INDEX(Listas!$B$5:$B$10,MATCH(D588,Listas!$A$5:$A$10,0)),""))</f>
        <v/>
      </c>
      <c r="G588" s="34" t="str">
        <f aca="false">IF(OR(E588="",F588=""),"",E588*F588)</f>
        <v/>
      </c>
      <c r="H588" s="35"/>
      <c r="I588" s="36"/>
      <c r="J588" s="36"/>
      <c r="K588" s="36"/>
      <c r="L588" s="33" t="str">
        <f aca="true">IF(I588="","",IF(K588&lt;&gt;"",K588,TODAY())-I588)</f>
        <v/>
      </c>
      <c r="M588" s="35"/>
      <c r="N588" s="35"/>
    </row>
    <row r="589" customFormat="false" ht="15" hidden="false" customHeight="false" outlineLevel="0" collapsed="false">
      <c r="A589" s="29" t="str">
        <f aca="false">IF(B589="","","OP-"&amp;TEXT(ROW()-4,"000"))</f>
        <v/>
      </c>
      <c r="B589" s="35"/>
      <c r="C589" s="35"/>
      <c r="D589" s="35"/>
      <c r="E589" s="39"/>
      <c r="F589" s="38" t="str">
        <f aca="false">IF(D589="","",IFERROR(INDEX(Listas!$B$5:$B$10,MATCH(D589,Listas!$A$5:$A$10,0)),""))</f>
        <v/>
      </c>
      <c r="G589" s="34" t="str">
        <f aca="false">IF(OR(E589="",F589=""),"",E589*F589)</f>
        <v/>
      </c>
      <c r="H589" s="35"/>
      <c r="I589" s="36"/>
      <c r="J589" s="36"/>
      <c r="K589" s="36"/>
      <c r="L589" s="33" t="str">
        <f aca="true">IF(I589="","",IF(K589&lt;&gt;"",K589,TODAY())-I589)</f>
        <v/>
      </c>
      <c r="M589" s="35"/>
      <c r="N589" s="35"/>
    </row>
    <row r="590" customFormat="false" ht="15" hidden="false" customHeight="false" outlineLevel="0" collapsed="false">
      <c r="A590" s="29" t="str">
        <f aca="false">IF(B590="","","OP-"&amp;TEXT(ROW()-4,"000"))</f>
        <v/>
      </c>
      <c r="B590" s="35"/>
      <c r="C590" s="35"/>
      <c r="D590" s="35"/>
      <c r="E590" s="39"/>
      <c r="F590" s="38" t="str">
        <f aca="false">IF(D590="","",IFERROR(INDEX(Listas!$B$5:$B$10,MATCH(D590,Listas!$A$5:$A$10,0)),""))</f>
        <v/>
      </c>
      <c r="G590" s="34" t="str">
        <f aca="false">IF(OR(E590="",F590=""),"",E590*F590)</f>
        <v/>
      </c>
      <c r="H590" s="35"/>
      <c r="I590" s="36"/>
      <c r="J590" s="36"/>
      <c r="K590" s="36"/>
      <c r="L590" s="33" t="str">
        <f aca="true">IF(I590="","",IF(K590&lt;&gt;"",K590,TODAY())-I590)</f>
        <v/>
      </c>
      <c r="M590" s="35"/>
      <c r="N590" s="35"/>
    </row>
    <row r="591" customFormat="false" ht="15" hidden="false" customHeight="false" outlineLevel="0" collapsed="false">
      <c r="A591" s="29" t="str">
        <f aca="false">IF(B591="","","OP-"&amp;TEXT(ROW()-4,"000"))</f>
        <v/>
      </c>
      <c r="B591" s="35"/>
      <c r="C591" s="35"/>
      <c r="D591" s="35"/>
      <c r="E591" s="39"/>
      <c r="F591" s="38" t="str">
        <f aca="false">IF(D591="","",IFERROR(INDEX(Listas!$B$5:$B$10,MATCH(D591,Listas!$A$5:$A$10,0)),""))</f>
        <v/>
      </c>
      <c r="G591" s="34" t="str">
        <f aca="false">IF(OR(E591="",F591=""),"",E591*F591)</f>
        <v/>
      </c>
      <c r="H591" s="35"/>
      <c r="I591" s="36"/>
      <c r="J591" s="36"/>
      <c r="K591" s="36"/>
      <c r="L591" s="33" t="str">
        <f aca="true">IF(I591="","",IF(K591&lt;&gt;"",K591,TODAY())-I591)</f>
        <v/>
      </c>
      <c r="M591" s="35"/>
      <c r="N591" s="35"/>
    </row>
    <row r="592" customFormat="false" ht="15" hidden="false" customHeight="false" outlineLevel="0" collapsed="false">
      <c r="A592" s="29" t="str">
        <f aca="false">IF(B592="","","OP-"&amp;TEXT(ROW()-4,"000"))</f>
        <v/>
      </c>
      <c r="B592" s="35"/>
      <c r="C592" s="35"/>
      <c r="D592" s="35"/>
      <c r="E592" s="39"/>
      <c r="F592" s="38" t="str">
        <f aca="false">IF(D592="","",IFERROR(INDEX(Listas!$B$5:$B$10,MATCH(D592,Listas!$A$5:$A$10,0)),""))</f>
        <v/>
      </c>
      <c r="G592" s="34" t="str">
        <f aca="false">IF(OR(E592="",F592=""),"",E592*F592)</f>
        <v/>
      </c>
      <c r="H592" s="35"/>
      <c r="I592" s="36"/>
      <c r="J592" s="36"/>
      <c r="K592" s="36"/>
      <c r="L592" s="33" t="str">
        <f aca="true">IF(I592="","",IF(K592&lt;&gt;"",K592,TODAY())-I592)</f>
        <v/>
      </c>
      <c r="M592" s="35"/>
      <c r="N592" s="35"/>
    </row>
    <row r="593" customFormat="false" ht="15" hidden="false" customHeight="false" outlineLevel="0" collapsed="false">
      <c r="A593" s="29" t="str">
        <f aca="false">IF(B593="","","OP-"&amp;TEXT(ROW()-4,"000"))</f>
        <v/>
      </c>
      <c r="B593" s="35"/>
      <c r="C593" s="35"/>
      <c r="D593" s="35"/>
      <c r="E593" s="39"/>
      <c r="F593" s="38" t="str">
        <f aca="false">IF(D593="","",IFERROR(INDEX(Listas!$B$5:$B$10,MATCH(D593,Listas!$A$5:$A$10,0)),""))</f>
        <v/>
      </c>
      <c r="G593" s="34" t="str">
        <f aca="false">IF(OR(E593="",F593=""),"",E593*F593)</f>
        <v/>
      </c>
      <c r="H593" s="35"/>
      <c r="I593" s="36"/>
      <c r="J593" s="36"/>
      <c r="K593" s="36"/>
      <c r="L593" s="33" t="str">
        <f aca="true">IF(I593="","",IF(K593&lt;&gt;"",K593,TODAY())-I593)</f>
        <v/>
      </c>
      <c r="M593" s="35"/>
      <c r="N593" s="35"/>
    </row>
    <row r="594" customFormat="false" ht="15" hidden="false" customHeight="false" outlineLevel="0" collapsed="false">
      <c r="A594" s="29" t="str">
        <f aca="false">IF(B594="","","OP-"&amp;TEXT(ROW()-4,"000"))</f>
        <v/>
      </c>
      <c r="B594" s="35"/>
      <c r="C594" s="35"/>
      <c r="D594" s="35"/>
      <c r="E594" s="39"/>
      <c r="F594" s="38" t="str">
        <f aca="false">IF(D594="","",IFERROR(INDEX(Listas!$B$5:$B$10,MATCH(D594,Listas!$A$5:$A$10,0)),""))</f>
        <v/>
      </c>
      <c r="G594" s="34" t="str">
        <f aca="false">IF(OR(E594="",F594=""),"",E594*F594)</f>
        <v/>
      </c>
      <c r="H594" s="35"/>
      <c r="I594" s="36"/>
      <c r="J594" s="36"/>
      <c r="K594" s="36"/>
      <c r="L594" s="33" t="str">
        <f aca="true">IF(I594="","",IF(K594&lt;&gt;"",K594,TODAY())-I594)</f>
        <v/>
      </c>
      <c r="M594" s="35"/>
      <c r="N594" s="35"/>
    </row>
    <row r="595" customFormat="false" ht="15" hidden="false" customHeight="false" outlineLevel="0" collapsed="false">
      <c r="A595" s="29" t="str">
        <f aca="false">IF(B595="","","OP-"&amp;TEXT(ROW()-4,"000"))</f>
        <v/>
      </c>
      <c r="B595" s="35"/>
      <c r="C595" s="35"/>
      <c r="D595" s="35"/>
      <c r="E595" s="39"/>
      <c r="F595" s="38" t="str">
        <f aca="false">IF(D595="","",IFERROR(INDEX(Listas!$B$5:$B$10,MATCH(D595,Listas!$A$5:$A$10,0)),""))</f>
        <v/>
      </c>
      <c r="G595" s="34" t="str">
        <f aca="false">IF(OR(E595="",F595=""),"",E595*F595)</f>
        <v/>
      </c>
      <c r="H595" s="35"/>
      <c r="I595" s="36"/>
      <c r="J595" s="36"/>
      <c r="K595" s="36"/>
      <c r="L595" s="33" t="str">
        <f aca="true">IF(I595="","",IF(K595&lt;&gt;"",K595,TODAY())-I595)</f>
        <v/>
      </c>
      <c r="M595" s="35"/>
      <c r="N595" s="35"/>
    </row>
    <row r="596" customFormat="false" ht="15" hidden="false" customHeight="false" outlineLevel="0" collapsed="false">
      <c r="A596" s="29" t="str">
        <f aca="false">IF(B596="","","OP-"&amp;TEXT(ROW()-4,"000"))</f>
        <v/>
      </c>
      <c r="B596" s="35"/>
      <c r="C596" s="35"/>
      <c r="D596" s="35"/>
      <c r="E596" s="39"/>
      <c r="F596" s="38" t="str">
        <f aca="false">IF(D596="","",IFERROR(INDEX(Listas!$B$5:$B$10,MATCH(D596,Listas!$A$5:$A$10,0)),""))</f>
        <v/>
      </c>
      <c r="G596" s="34" t="str">
        <f aca="false">IF(OR(E596="",F596=""),"",E596*F596)</f>
        <v/>
      </c>
      <c r="H596" s="35"/>
      <c r="I596" s="36"/>
      <c r="J596" s="36"/>
      <c r="K596" s="36"/>
      <c r="L596" s="33" t="str">
        <f aca="true">IF(I596="","",IF(K596&lt;&gt;"",K596,TODAY())-I596)</f>
        <v/>
      </c>
      <c r="M596" s="35"/>
      <c r="N596" s="35"/>
    </row>
    <row r="597" customFormat="false" ht="15" hidden="false" customHeight="false" outlineLevel="0" collapsed="false">
      <c r="A597" s="29" t="str">
        <f aca="false">IF(B597="","","OP-"&amp;TEXT(ROW()-4,"000"))</f>
        <v/>
      </c>
      <c r="B597" s="35"/>
      <c r="C597" s="35"/>
      <c r="D597" s="35"/>
      <c r="E597" s="39"/>
      <c r="F597" s="38" t="str">
        <f aca="false">IF(D597="","",IFERROR(INDEX(Listas!$B$5:$B$10,MATCH(D597,Listas!$A$5:$A$10,0)),""))</f>
        <v/>
      </c>
      <c r="G597" s="34" t="str">
        <f aca="false">IF(OR(E597="",F597=""),"",E597*F597)</f>
        <v/>
      </c>
      <c r="H597" s="35"/>
      <c r="I597" s="36"/>
      <c r="J597" s="36"/>
      <c r="K597" s="36"/>
      <c r="L597" s="33" t="str">
        <f aca="true">IF(I597="","",IF(K597&lt;&gt;"",K597,TODAY())-I597)</f>
        <v/>
      </c>
      <c r="M597" s="35"/>
      <c r="N597" s="35"/>
    </row>
    <row r="598" customFormat="false" ht="15" hidden="false" customHeight="false" outlineLevel="0" collapsed="false">
      <c r="A598" s="29" t="str">
        <f aca="false">IF(B598="","","OP-"&amp;TEXT(ROW()-4,"000"))</f>
        <v/>
      </c>
      <c r="B598" s="35"/>
      <c r="C598" s="35"/>
      <c r="D598" s="35"/>
      <c r="E598" s="39"/>
      <c r="F598" s="38" t="str">
        <f aca="false">IF(D598="","",IFERROR(INDEX(Listas!$B$5:$B$10,MATCH(D598,Listas!$A$5:$A$10,0)),""))</f>
        <v/>
      </c>
      <c r="G598" s="34" t="str">
        <f aca="false">IF(OR(E598="",F598=""),"",E598*F598)</f>
        <v/>
      </c>
      <c r="H598" s="35"/>
      <c r="I598" s="36"/>
      <c r="J598" s="36"/>
      <c r="K598" s="36"/>
      <c r="L598" s="33" t="str">
        <f aca="true">IF(I598="","",IF(K598&lt;&gt;"",K598,TODAY())-I598)</f>
        <v/>
      </c>
      <c r="M598" s="35"/>
      <c r="N598" s="35"/>
    </row>
    <row r="599" customFormat="false" ht="15" hidden="false" customHeight="false" outlineLevel="0" collapsed="false">
      <c r="A599" s="29" t="str">
        <f aca="false">IF(B599="","","OP-"&amp;TEXT(ROW()-4,"000"))</f>
        <v/>
      </c>
      <c r="B599" s="35"/>
      <c r="C599" s="35"/>
      <c r="D599" s="35"/>
      <c r="E599" s="39"/>
      <c r="F599" s="38" t="str">
        <f aca="false">IF(D599="","",IFERROR(INDEX(Listas!$B$5:$B$10,MATCH(D599,Listas!$A$5:$A$10,0)),""))</f>
        <v/>
      </c>
      <c r="G599" s="34" t="str">
        <f aca="false">IF(OR(E599="",F599=""),"",E599*F599)</f>
        <v/>
      </c>
      <c r="H599" s="35"/>
      <c r="I599" s="36"/>
      <c r="J599" s="36"/>
      <c r="K599" s="36"/>
      <c r="L599" s="33" t="str">
        <f aca="true">IF(I599="","",IF(K599&lt;&gt;"",K599,TODAY())-I599)</f>
        <v/>
      </c>
      <c r="M599" s="35"/>
      <c r="N599" s="35"/>
    </row>
    <row r="600" customFormat="false" ht="15" hidden="false" customHeight="false" outlineLevel="0" collapsed="false">
      <c r="A600" s="29" t="str">
        <f aca="false">IF(B600="","","OP-"&amp;TEXT(ROW()-4,"000"))</f>
        <v/>
      </c>
      <c r="B600" s="35"/>
      <c r="C600" s="35"/>
      <c r="D600" s="35"/>
      <c r="E600" s="39"/>
      <c r="F600" s="38" t="str">
        <f aca="false">IF(D600="","",IFERROR(INDEX(Listas!$B$5:$B$10,MATCH(D600,Listas!$A$5:$A$10,0)),""))</f>
        <v/>
      </c>
      <c r="G600" s="34" t="str">
        <f aca="false">IF(OR(E600="",F600=""),"",E600*F600)</f>
        <v/>
      </c>
      <c r="H600" s="35"/>
      <c r="I600" s="36"/>
      <c r="J600" s="36"/>
      <c r="K600" s="36"/>
      <c r="L600" s="33" t="str">
        <f aca="true">IF(I600="","",IF(K600&lt;&gt;"",K600,TODAY())-I600)</f>
        <v/>
      </c>
      <c r="M600" s="35"/>
      <c r="N600" s="35"/>
    </row>
    <row r="601" customFormat="false" ht="15" hidden="false" customHeight="false" outlineLevel="0" collapsed="false">
      <c r="A601" s="29" t="str">
        <f aca="false">IF(B601="","","OP-"&amp;TEXT(ROW()-4,"000"))</f>
        <v/>
      </c>
      <c r="B601" s="35"/>
      <c r="C601" s="35"/>
      <c r="D601" s="35"/>
      <c r="E601" s="39"/>
      <c r="F601" s="38" t="str">
        <f aca="false">IF(D601="","",IFERROR(INDEX(Listas!$B$5:$B$10,MATCH(D601,Listas!$A$5:$A$10,0)),""))</f>
        <v/>
      </c>
      <c r="G601" s="34" t="str">
        <f aca="false">IF(OR(E601="",F601=""),"",E601*F601)</f>
        <v/>
      </c>
      <c r="H601" s="35"/>
      <c r="I601" s="36"/>
      <c r="J601" s="36"/>
      <c r="K601" s="36"/>
      <c r="L601" s="33" t="str">
        <f aca="true">IF(I601="","",IF(K601&lt;&gt;"",K601,TODAY())-I601)</f>
        <v/>
      </c>
      <c r="M601" s="35"/>
      <c r="N601" s="35"/>
    </row>
    <row r="602" customFormat="false" ht="15" hidden="false" customHeight="false" outlineLevel="0" collapsed="false">
      <c r="A602" s="29" t="str">
        <f aca="false">IF(B602="","","OP-"&amp;TEXT(ROW()-4,"000"))</f>
        <v/>
      </c>
      <c r="B602" s="35"/>
      <c r="C602" s="35"/>
      <c r="D602" s="35"/>
      <c r="E602" s="39"/>
      <c r="F602" s="38" t="str">
        <f aca="false">IF(D602="","",IFERROR(INDEX(Listas!$B$5:$B$10,MATCH(D602,Listas!$A$5:$A$10,0)),""))</f>
        <v/>
      </c>
      <c r="G602" s="34" t="str">
        <f aca="false">IF(OR(E602="",F602=""),"",E602*F602)</f>
        <v/>
      </c>
      <c r="H602" s="35"/>
      <c r="I602" s="36"/>
      <c r="J602" s="36"/>
      <c r="K602" s="36"/>
      <c r="L602" s="33" t="str">
        <f aca="true">IF(I602="","",IF(K602&lt;&gt;"",K602,TODAY())-I602)</f>
        <v/>
      </c>
      <c r="M602" s="35"/>
      <c r="N602" s="35"/>
    </row>
    <row r="603" customFormat="false" ht="15" hidden="false" customHeight="false" outlineLevel="0" collapsed="false">
      <c r="A603" s="29" t="str">
        <f aca="false">IF(B603="","","OP-"&amp;TEXT(ROW()-4,"000"))</f>
        <v/>
      </c>
      <c r="B603" s="35"/>
      <c r="C603" s="35"/>
      <c r="D603" s="35"/>
      <c r="E603" s="39"/>
      <c r="F603" s="38" t="str">
        <f aca="false">IF(D603="","",IFERROR(INDEX(Listas!$B$5:$B$10,MATCH(D603,Listas!$A$5:$A$10,0)),""))</f>
        <v/>
      </c>
      <c r="G603" s="34" t="str">
        <f aca="false">IF(OR(E603="",F603=""),"",E603*F603)</f>
        <v/>
      </c>
      <c r="H603" s="35"/>
      <c r="I603" s="36"/>
      <c r="J603" s="36"/>
      <c r="K603" s="36"/>
      <c r="L603" s="33" t="str">
        <f aca="true">IF(I603="","",IF(K603&lt;&gt;"",K603,TODAY())-I603)</f>
        <v/>
      </c>
      <c r="M603" s="35"/>
      <c r="N603" s="35"/>
    </row>
    <row r="604" customFormat="false" ht="15" hidden="false" customHeight="false" outlineLevel="0" collapsed="false">
      <c r="A604" s="29" t="str">
        <f aca="false">IF(B604="","","OP-"&amp;TEXT(ROW()-4,"000"))</f>
        <v/>
      </c>
      <c r="B604" s="35"/>
      <c r="C604" s="35"/>
      <c r="D604" s="35"/>
      <c r="E604" s="39"/>
      <c r="F604" s="38" t="str">
        <f aca="false">IF(D604="","",IFERROR(INDEX(Listas!$B$5:$B$10,MATCH(D604,Listas!$A$5:$A$10,0)),""))</f>
        <v/>
      </c>
      <c r="G604" s="34" t="str">
        <f aca="false">IF(OR(E604="",F604=""),"",E604*F604)</f>
        <v/>
      </c>
      <c r="H604" s="35"/>
      <c r="I604" s="36"/>
      <c r="J604" s="36"/>
      <c r="K604" s="36"/>
      <c r="L604" s="33" t="str">
        <f aca="true">IF(I604="","",IF(K604&lt;&gt;"",K604,TODAY())-I604)</f>
        <v/>
      </c>
      <c r="M604" s="35"/>
      <c r="N604" s="35"/>
    </row>
    <row r="605" customFormat="false" ht="15" hidden="false" customHeight="false" outlineLevel="0" collapsed="false">
      <c r="A605" s="29" t="str">
        <f aca="false">IF(B605="","","OP-"&amp;TEXT(ROW()-4,"000"))</f>
        <v/>
      </c>
      <c r="B605" s="35"/>
      <c r="C605" s="35"/>
      <c r="D605" s="35"/>
      <c r="E605" s="39"/>
      <c r="F605" s="38" t="str">
        <f aca="false">IF(D605="","",IFERROR(INDEX(Listas!$B$5:$B$10,MATCH(D605,Listas!$A$5:$A$10,0)),""))</f>
        <v/>
      </c>
      <c r="G605" s="34" t="str">
        <f aca="false">IF(OR(E605="",F605=""),"",E605*F605)</f>
        <v/>
      </c>
      <c r="H605" s="35"/>
      <c r="I605" s="36"/>
      <c r="J605" s="36"/>
      <c r="K605" s="36"/>
      <c r="L605" s="33" t="str">
        <f aca="true">IF(I605="","",IF(K605&lt;&gt;"",K605,TODAY())-I605)</f>
        <v/>
      </c>
      <c r="M605" s="35"/>
      <c r="N605" s="35"/>
    </row>
    <row r="606" customFormat="false" ht="15" hidden="false" customHeight="false" outlineLevel="0" collapsed="false">
      <c r="A606" s="29" t="str">
        <f aca="false">IF(B606="","","OP-"&amp;TEXT(ROW()-4,"000"))</f>
        <v/>
      </c>
      <c r="B606" s="35"/>
      <c r="C606" s="35"/>
      <c r="D606" s="35"/>
      <c r="E606" s="39"/>
      <c r="F606" s="38" t="str">
        <f aca="false">IF(D606="","",IFERROR(INDEX(Listas!$B$5:$B$10,MATCH(D606,Listas!$A$5:$A$10,0)),""))</f>
        <v/>
      </c>
      <c r="G606" s="34" t="str">
        <f aca="false">IF(OR(E606="",F606=""),"",E606*F606)</f>
        <v/>
      </c>
      <c r="H606" s="35"/>
      <c r="I606" s="36"/>
      <c r="J606" s="36"/>
      <c r="K606" s="36"/>
      <c r="L606" s="33" t="str">
        <f aca="true">IF(I606="","",IF(K606&lt;&gt;"",K606,TODAY())-I606)</f>
        <v/>
      </c>
      <c r="M606" s="35"/>
      <c r="N606" s="35"/>
    </row>
    <row r="607" customFormat="false" ht="15" hidden="false" customHeight="false" outlineLevel="0" collapsed="false">
      <c r="A607" s="29" t="str">
        <f aca="false">IF(B607="","","OP-"&amp;TEXT(ROW()-4,"000"))</f>
        <v/>
      </c>
      <c r="B607" s="35"/>
      <c r="C607" s="35"/>
      <c r="D607" s="35"/>
      <c r="E607" s="39"/>
      <c r="F607" s="38" t="str">
        <f aca="false">IF(D607="","",IFERROR(INDEX(Listas!$B$5:$B$10,MATCH(D607,Listas!$A$5:$A$10,0)),""))</f>
        <v/>
      </c>
      <c r="G607" s="34" t="str">
        <f aca="false">IF(OR(E607="",F607=""),"",E607*F607)</f>
        <v/>
      </c>
      <c r="H607" s="35"/>
      <c r="I607" s="36"/>
      <c r="J607" s="36"/>
      <c r="K607" s="36"/>
      <c r="L607" s="33" t="str">
        <f aca="true">IF(I607="","",IF(K607&lt;&gt;"",K607,TODAY())-I607)</f>
        <v/>
      </c>
      <c r="M607" s="35"/>
      <c r="N607" s="35"/>
    </row>
    <row r="608" customFormat="false" ht="15" hidden="false" customHeight="false" outlineLevel="0" collapsed="false">
      <c r="A608" s="29" t="str">
        <f aca="false">IF(B608="","","OP-"&amp;TEXT(ROW()-4,"000"))</f>
        <v/>
      </c>
      <c r="B608" s="35"/>
      <c r="C608" s="35"/>
      <c r="D608" s="35"/>
      <c r="E608" s="39"/>
      <c r="F608" s="38" t="str">
        <f aca="false">IF(D608="","",IFERROR(INDEX(Listas!$B$5:$B$10,MATCH(D608,Listas!$A$5:$A$10,0)),""))</f>
        <v/>
      </c>
      <c r="G608" s="34" t="str">
        <f aca="false">IF(OR(E608="",F608=""),"",E608*F608)</f>
        <v/>
      </c>
      <c r="H608" s="35"/>
      <c r="I608" s="36"/>
      <c r="J608" s="36"/>
      <c r="K608" s="36"/>
      <c r="L608" s="33" t="str">
        <f aca="true">IF(I608="","",IF(K608&lt;&gt;"",K608,TODAY())-I608)</f>
        <v/>
      </c>
      <c r="M608" s="35"/>
      <c r="N608" s="35"/>
    </row>
    <row r="609" customFormat="false" ht="15" hidden="false" customHeight="false" outlineLevel="0" collapsed="false">
      <c r="A609" s="29" t="str">
        <f aca="false">IF(B609="","","OP-"&amp;TEXT(ROW()-4,"000"))</f>
        <v/>
      </c>
      <c r="B609" s="35"/>
      <c r="C609" s="35"/>
      <c r="D609" s="35"/>
      <c r="E609" s="39"/>
      <c r="F609" s="38" t="str">
        <f aca="false">IF(D609="","",IFERROR(INDEX(Listas!$B$5:$B$10,MATCH(D609,Listas!$A$5:$A$10,0)),""))</f>
        <v/>
      </c>
      <c r="G609" s="34" t="str">
        <f aca="false">IF(OR(E609="",F609=""),"",E609*F609)</f>
        <v/>
      </c>
      <c r="H609" s="35"/>
      <c r="I609" s="36"/>
      <c r="J609" s="36"/>
      <c r="K609" s="36"/>
      <c r="L609" s="33" t="str">
        <f aca="true">IF(I609="","",IF(K609&lt;&gt;"",K609,TODAY())-I609)</f>
        <v/>
      </c>
      <c r="M609" s="35"/>
      <c r="N609" s="35"/>
    </row>
    <row r="610" customFormat="false" ht="15" hidden="false" customHeight="false" outlineLevel="0" collapsed="false">
      <c r="A610" s="29" t="str">
        <f aca="false">IF(B610="","","OP-"&amp;TEXT(ROW()-4,"000"))</f>
        <v/>
      </c>
      <c r="B610" s="35"/>
      <c r="C610" s="35"/>
      <c r="D610" s="35"/>
      <c r="E610" s="39"/>
      <c r="F610" s="38" t="str">
        <f aca="false">IF(D610="","",IFERROR(INDEX(Listas!$B$5:$B$10,MATCH(D610,Listas!$A$5:$A$10,0)),""))</f>
        <v/>
      </c>
      <c r="G610" s="34" t="str">
        <f aca="false">IF(OR(E610="",F610=""),"",E610*F610)</f>
        <v/>
      </c>
      <c r="H610" s="35"/>
      <c r="I610" s="36"/>
      <c r="J610" s="36"/>
      <c r="K610" s="36"/>
      <c r="L610" s="33" t="str">
        <f aca="true">IF(I610="","",IF(K610&lt;&gt;"",K610,TODAY())-I610)</f>
        <v/>
      </c>
      <c r="M610" s="35"/>
      <c r="N610" s="35"/>
    </row>
    <row r="611" customFormat="false" ht="15" hidden="false" customHeight="false" outlineLevel="0" collapsed="false">
      <c r="A611" s="29" t="str">
        <f aca="false">IF(B611="","","OP-"&amp;TEXT(ROW()-4,"000"))</f>
        <v/>
      </c>
      <c r="B611" s="35"/>
      <c r="C611" s="35"/>
      <c r="D611" s="35"/>
      <c r="E611" s="39"/>
      <c r="F611" s="38" t="str">
        <f aca="false">IF(D611="","",IFERROR(INDEX(Listas!$B$5:$B$10,MATCH(D611,Listas!$A$5:$A$10,0)),""))</f>
        <v/>
      </c>
      <c r="G611" s="34" t="str">
        <f aca="false">IF(OR(E611="",F611=""),"",E611*F611)</f>
        <v/>
      </c>
      <c r="H611" s="35"/>
      <c r="I611" s="36"/>
      <c r="J611" s="36"/>
      <c r="K611" s="36"/>
      <c r="L611" s="33" t="str">
        <f aca="true">IF(I611="","",IF(K611&lt;&gt;"",K611,TODAY())-I611)</f>
        <v/>
      </c>
      <c r="M611" s="35"/>
      <c r="N611" s="35"/>
    </row>
    <row r="612" customFormat="false" ht="15" hidden="false" customHeight="false" outlineLevel="0" collapsed="false">
      <c r="A612" s="29" t="str">
        <f aca="false">IF(B612="","","OP-"&amp;TEXT(ROW()-4,"000"))</f>
        <v/>
      </c>
      <c r="B612" s="35"/>
      <c r="C612" s="35"/>
      <c r="D612" s="35"/>
      <c r="E612" s="39"/>
      <c r="F612" s="38" t="str">
        <f aca="false">IF(D612="","",IFERROR(INDEX(Listas!$B$5:$B$10,MATCH(D612,Listas!$A$5:$A$10,0)),""))</f>
        <v/>
      </c>
      <c r="G612" s="34" t="str">
        <f aca="false">IF(OR(E612="",F612=""),"",E612*F612)</f>
        <v/>
      </c>
      <c r="H612" s="35"/>
      <c r="I612" s="36"/>
      <c r="J612" s="36"/>
      <c r="K612" s="36"/>
      <c r="L612" s="33" t="str">
        <f aca="true">IF(I612="","",IF(K612&lt;&gt;"",K612,TODAY())-I612)</f>
        <v/>
      </c>
      <c r="M612" s="35"/>
      <c r="N612" s="35"/>
    </row>
    <row r="613" customFormat="false" ht="15" hidden="false" customHeight="false" outlineLevel="0" collapsed="false">
      <c r="A613" s="29" t="str">
        <f aca="false">IF(B613="","","OP-"&amp;TEXT(ROW()-4,"000"))</f>
        <v/>
      </c>
      <c r="B613" s="35"/>
      <c r="C613" s="35"/>
      <c r="D613" s="35"/>
      <c r="E613" s="39"/>
      <c r="F613" s="38" t="str">
        <f aca="false">IF(D613="","",IFERROR(INDEX(Listas!$B$5:$B$10,MATCH(D613,Listas!$A$5:$A$10,0)),""))</f>
        <v/>
      </c>
      <c r="G613" s="34" t="str">
        <f aca="false">IF(OR(E613="",F613=""),"",E613*F613)</f>
        <v/>
      </c>
      <c r="H613" s="35"/>
      <c r="I613" s="36"/>
      <c r="J613" s="36"/>
      <c r="K613" s="36"/>
      <c r="L613" s="33" t="str">
        <f aca="true">IF(I613="","",IF(K613&lt;&gt;"",K613,TODAY())-I613)</f>
        <v/>
      </c>
      <c r="M613" s="35"/>
      <c r="N613" s="35"/>
    </row>
    <row r="614" customFormat="false" ht="15" hidden="false" customHeight="false" outlineLevel="0" collapsed="false">
      <c r="A614" s="29" t="str">
        <f aca="false">IF(B614="","","OP-"&amp;TEXT(ROW()-4,"000"))</f>
        <v/>
      </c>
      <c r="B614" s="35"/>
      <c r="C614" s="35"/>
      <c r="D614" s="35"/>
      <c r="E614" s="39"/>
      <c r="F614" s="38" t="str">
        <f aca="false">IF(D614="","",IFERROR(INDEX(Listas!$B$5:$B$10,MATCH(D614,Listas!$A$5:$A$10,0)),""))</f>
        <v/>
      </c>
      <c r="G614" s="34" t="str">
        <f aca="false">IF(OR(E614="",F614=""),"",E614*F614)</f>
        <v/>
      </c>
      <c r="H614" s="35"/>
      <c r="I614" s="36"/>
      <c r="J614" s="36"/>
      <c r="K614" s="36"/>
      <c r="L614" s="33" t="str">
        <f aca="true">IF(I614="","",IF(K614&lt;&gt;"",K614,TODAY())-I614)</f>
        <v/>
      </c>
      <c r="M614" s="35"/>
      <c r="N614" s="35"/>
    </row>
    <row r="615" customFormat="false" ht="15" hidden="false" customHeight="false" outlineLevel="0" collapsed="false">
      <c r="A615" s="29" t="str">
        <f aca="false">IF(B615="","","OP-"&amp;TEXT(ROW()-4,"000"))</f>
        <v/>
      </c>
      <c r="B615" s="35"/>
      <c r="C615" s="35"/>
      <c r="D615" s="35"/>
      <c r="E615" s="39"/>
      <c r="F615" s="38" t="str">
        <f aca="false">IF(D615="","",IFERROR(INDEX(Listas!$B$5:$B$10,MATCH(D615,Listas!$A$5:$A$10,0)),""))</f>
        <v/>
      </c>
      <c r="G615" s="34" t="str">
        <f aca="false">IF(OR(E615="",F615=""),"",E615*F615)</f>
        <v/>
      </c>
      <c r="H615" s="35"/>
      <c r="I615" s="36"/>
      <c r="J615" s="36"/>
      <c r="K615" s="36"/>
      <c r="L615" s="33" t="str">
        <f aca="true">IF(I615="","",IF(K615&lt;&gt;"",K615,TODAY())-I615)</f>
        <v/>
      </c>
      <c r="M615" s="35"/>
      <c r="N615" s="35"/>
    </row>
    <row r="616" customFormat="false" ht="15" hidden="false" customHeight="false" outlineLevel="0" collapsed="false">
      <c r="A616" s="29" t="str">
        <f aca="false">IF(B616="","","OP-"&amp;TEXT(ROW()-4,"000"))</f>
        <v/>
      </c>
      <c r="B616" s="35"/>
      <c r="C616" s="35"/>
      <c r="D616" s="35"/>
      <c r="E616" s="39"/>
      <c r="F616" s="38" t="str">
        <f aca="false">IF(D616="","",IFERROR(INDEX(Listas!$B$5:$B$10,MATCH(D616,Listas!$A$5:$A$10,0)),""))</f>
        <v/>
      </c>
      <c r="G616" s="34" t="str">
        <f aca="false">IF(OR(E616="",F616=""),"",E616*F616)</f>
        <v/>
      </c>
      <c r="H616" s="35"/>
      <c r="I616" s="36"/>
      <c r="J616" s="36"/>
      <c r="K616" s="36"/>
      <c r="L616" s="33" t="str">
        <f aca="true">IF(I616="","",IF(K616&lt;&gt;"",K616,TODAY())-I616)</f>
        <v/>
      </c>
      <c r="M616" s="35"/>
      <c r="N616" s="35"/>
    </row>
    <row r="617" customFormat="false" ht="15" hidden="false" customHeight="false" outlineLevel="0" collapsed="false">
      <c r="A617" s="29" t="str">
        <f aca="false">IF(B617="","","OP-"&amp;TEXT(ROW()-4,"000"))</f>
        <v/>
      </c>
      <c r="B617" s="35"/>
      <c r="C617" s="35"/>
      <c r="D617" s="35"/>
      <c r="E617" s="39"/>
      <c r="F617" s="38" t="str">
        <f aca="false">IF(D617="","",IFERROR(INDEX(Listas!$B$5:$B$10,MATCH(D617,Listas!$A$5:$A$10,0)),""))</f>
        <v/>
      </c>
      <c r="G617" s="34" t="str">
        <f aca="false">IF(OR(E617="",F617=""),"",E617*F617)</f>
        <v/>
      </c>
      <c r="H617" s="35"/>
      <c r="I617" s="36"/>
      <c r="J617" s="36"/>
      <c r="K617" s="36"/>
      <c r="L617" s="33" t="str">
        <f aca="true">IF(I617="","",IF(K617&lt;&gt;"",K617,TODAY())-I617)</f>
        <v/>
      </c>
      <c r="M617" s="35"/>
      <c r="N617" s="35"/>
    </row>
    <row r="618" customFormat="false" ht="15" hidden="false" customHeight="false" outlineLevel="0" collapsed="false">
      <c r="A618" s="29" t="str">
        <f aca="false">IF(B618="","","OP-"&amp;TEXT(ROW()-4,"000"))</f>
        <v/>
      </c>
      <c r="B618" s="35"/>
      <c r="C618" s="35"/>
      <c r="D618" s="35"/>
      <c r="E618" s="39"/>
      <c r="F618" s="38" t="str">
        <f aca="false">IF(D618="","",IFERROR(INDEX(Listas!$B$5:$B$10,MATCH(D618,Listas!$A$5:$A$10,0)),""))</f>
        <v/>
      </c>
      <c r="G618" s="34" t="str">
        <f aca="false">IF(OR(E618="",F618=""),"",E618*F618)</f>
        <v/>
      </c>
      <c r="H618" s="35"/>
      <c r="I618" s="36"/>
      <c r="J618" s="36"/>
      <c r="K618" s="36"/>
      <c r="L618" s="33" t="str">
        <f aca="true">IF(I618="","",IF(K618&lt;&gt;"",K618,TODAY())-I618)</f>
        <v/>
      </c>
      <c r="M618" s="35"/>
      <c r="N618" s="35"/>
    </row>
    <row r="619" customFormat="false" ht="15" hidden="false" customHeight="false" outlineLevel="0" collapsed="false">
      <c r="A619" s="29" t="str">
        <f aca="false">IF(B619="","","OP-"&amp;TEXT(ROW()-4,"000"))</f>
        <v/>
      </c>
      <c r="B619" s="35"/>
      <c r="C619" s="35"/>
      <c r="D619" s="35"/>
      <c r="E619" s="39"/>
      <c r="F619" s="38" t="str">
        <f aca="false">IF(D619="","",IFERROR(INDEX(Listas!$B$5:$B$10,MATCH(D619,Listas!$A$5:$A$10,0)),""))</f>
        <v/>
      </c>
      <c r="G619" s="34" t="str">
        <f aca="false">IF(OR(E619="",F619=""),"",E619*F619)</f>
        <v/>
      </c>
      <c r="H619" s="35"/>
      <c r="I619" s="36"/>
      <c r="J619" s="36"/>
      <c r="K619" s="36"/>
      <c r="L619" s="33" t="str">
        <f aca="true">IF(I619="","",IF(K619&lt;&gt;"",K619,TODAY())-I619)</f>
        <v/>
      </c>
      <c r="M619" s="35"/>
      <c r="N619" s="35"/>
    </row>
    <row r="620" customFormat="false" ht="15" hidden="false" customHeight="false" outlineLevel="0" collapsed="false">
      <c r="A620" s="29" t="str">
        <f aca="false">IF(B620="","","OP-"&amp;TEXT(ROW()-4,"000"))</f>
        <v/>
      </c>
      <c r="B620" s="35"/>
      <c r="C620" s="35"/>
      <c r="D620" s="35"/>
      <c r="E620" s="39"/>
      <c r="F620" s="38" t="str">
        <f aca="false">IF(D620="","",IFERROR(INDEX(Listas!$B$5:$B$10,MATCH(D620,Listas!$A$5:$A$10,0)),""))</f>
        <v/>
      </c>
      <c r="G620" s="34" t="str">
        <f aca="false">IF(OR(E620="",F620=""),"",E620*F620)</f>
        <v/>
      </c>
      <c r="H620" s="35"/>
      <c r="I620" s="36"/>
      <c r="J620" s="36"/>
      <c r="K620" s="36"/>
      <c r="L620" s="33" t="str">
        <f aca="true">IF(I620="","",IF(K620&lt;&gt;"",K620,TODAY())-I620)</f>
        <v/>
      </c>
      <c r="M620" s="35"/>
      <c r="N620" s="35"/>
    </row>
    <row r="621" customFormat="false" ht="15" hidden="false" customHeight="false" outlineLevel="0" collapsed="false">
      <c r="A621" s="29" t="str">
        <f aca="false">IF(B621="","","OP-"&amp;TEXT(ROW()-4,"000"))</f>
        <v/>
      </c>
      <c r="B621" s="35"/>
      <c r="C621" s="35"/>
      <c r="D621" s="35"/>
      <c r="E621" s="39"/>
      <c r="F621" s="38" t="str">
        <f aca="false">IF(D621="","",IFERROR(INDEX(Listas!$B$5:$B$10,MATCH(D621,Listas!$A$5:$A$10,0)),""))</f>
        <v/>
      </c>
      <c r="G621" s="34" t="str">
        <f aca="false">IF(OR(E621="",F621=""),"",E621*F621)</f>
        <v/>
      </c>
      <c r="H621" s="35"/>
      <c r="I621" s="36"/>
      <c r="J621" s="36"/>
      <c r="K621" s="36"/>
      <c r="L621" s="33" t="str">
        <f aca="true">IF(I621="","",IF(K621&lt;&gt;"",K621,TODAY())-I621)</f>
        <v/>
      </c>
      <c r="M621" s="35"/>
      <c r="N621" s="35"/>
    </row>
    <row r="622" customFormat="false" ht="15" hidden="false" customHeight="false" outlineLevel="0" collapsed="false">
      <c r="A622" s="29" t="str">
        <f aca="false">IF(B622="","","OP-"&amp;TEXT(ROW()-4,"000"))</f>
        <v/>
      </c>
      <c r="B622" s="35"/>
      <c r="C622" s="35"/>
      <c r="D622" s="35"/>
      <c r="E622" s="39"/>
      <c r="F622" s="38" t="str">
        <f aca="false">IF(D622="","",IFERROR(INDEX(Listas!$B$5:$B$10,MATCH(D622,Listas!$A$5:$A$10,0)),""))</f>
        <v/>
      </c>
      <c r="G622" s="34" t="str">
        <f aca="false">IF(OR(E622="",F622=""),"",E622*F622)</f>
        <v/>
      </c>
      <c r="H622" s="35"/>
      <c r="I622" s="36"/>
      <c r="J622" s="36"/>
      <c r="K622" s="36"/>
      <c r="L622" s="33" t="str">
        <f aca="true">IF(I622="","",IF(K622&lt;&gt;"",K622,TODAY())-I622)</f>
        <v/>
      </c>
      <c r="M622" s="35"/>
      <c r="N622" s="35"/>
    </row>
    <row r="623" customFormat="false" ht="15" hidden="false" customHeight="false" outlineLevel="0" collapsed="false">
      <c r="A623" s="29" t="str">
        <f aca="false">IF(B623="","","OP-"&amp;TEXT(ROW()-4,"000"))</f>
        <v/>
      </c>
      <c r="B623" s="35"/>
      <c r="C623" s="35"/>
      <c r="D623" s="35"/>
      <c r="E623" s="39"/>
      <c r="F623" s="38" t="str">
        <f aca="false">IF(D623="","",IFERROR(INDEX(Listas!$B$5:$B$10,MATCH(D623,Listas!$A$5:$A$10,0)),""))</f>
        <v/>
      </c>
      <c r="G623" s="34" t="str">
        <f aca="false">IF(OR(E623="",F623=""),"",E623*F623)</f>
        <v/>
      </c>
      <c r="H623" s="35"/>
      <c r="I623" s="36"/>
      <c r="J623" s="36"/>
      <c r="K623" s="36"/>
      <c r="L623" s="33" t="str">
        <f aca="true">IF(I623="","",IF(K623&lt;&gt;"",K623,TODAY())-I623)</f>
        <v/>
      </c>
      <c r="M623" s="35"/>
      <c r="N623" s="35"/>
    </row>
    <row r="624" customFormat="false" ht="15" hidden="false" customHeight="false" outlineLevel="0" collapsed="false">
      <c r="A624" s="29" t="str">
        <f aca="false">IF(B624="","","OP-"&amp;TEXT(ROW()-4,"000"))</f>
        <v/>
      </c>
      <c r="B624" s="35"/>
      <c r="C624" s="35"/>
      <c r="D624" s="35"/>
      <c r="E624" s="39"/>
      <c r="F624" s="38" t="str">
        <f aca="false">IF(D624="","",IFERROR(INDEX(Listas!$B$5:$B$10,MATCH(D624,Listas!$A$5:$A$10,0)),""))</f>
        <v/>
      </c>
      <c r="G624" s="34" t="str">
        <f aca="false">IF(OR(E624="",F624=""),"",E624*F624)</f>
        <v/>
      </c>
      <c r="H624" s="35"/>
      <c r="I624" s="36"/>
      <c r="J624" s="36"/>
      <c r="K624" s="36"/>
      <c r="L624" s="33" t="str">
        <f aca="true">IF(I624="","",IF(K624&lt;&gt;"",K624,TODAY())-I624)</f>
        <v/>
      </c>
      <c r="M624" s="35"/>
      <c r="N624" s="35"/>
    </row>
    <row r="625" customFormat="false" ht="15" hidden="false" customHeight="false" outlineLevel="0" collapsed="false">
      <c r="A625" s="29" t="str">
        <f aca="false">IF(B625="","","OP-"&amp;TEXT(ROW()-4,"000"))</f>
        <v/>
      </c>
      <c r="B625" s="35"/>
      <c r="C625" s="35"/>
      <c r="D625" s="35"/>
      <c r="E625" s="39"/>
      <c r="F625" s="38" t="str">
        <f aca="false">IF(D625="","",IFERROR(INDEX(Listas!$B$5:$B$10,MATCH(D625,Listas!$A$5:$A$10,0)),""))</f>
        <v/>
      </c>
      <c r="G625" s="34" t="str">
        <f aca="false">IF(OR(E625="",F625=""),"",E625*F625)</f>
        <v/>
      </c>
      <c r="H625" s="35"/>
      <c r="I625" s="36"/>
      <c r="J625" s="36"/>
      <c r="K625" s="36"/>
      <c r="L625" s="33" t="str">
        <f aca="true">IF(I625="","",IF(K625&lt;&gt;"",K625,TODAY())-I625)</f>
        <v/>
      </c>
      <c r="M625" s="35"/>
      <c r="N625" s="35"/>
    </row>
    <row r="626" customFormat="false" ht="15" hidden="false" customHeight="false" outlineLevel="0" collapsed="false">
      <c r="A626" s="29" t="str">
        <f aca="false">IF(B626="","","OP-"&amp;TEXT(ROW()-4,"000"))</f>
        <v/>
      </c>
      <c r="B626" s="35"/>
      <c r="C626" s="35"/>
      <c r="D626" s="35"/>
      <c r="E626" s="39"/>
      <c r="F626" s="38" t="str">
        <f aca="false">IF(D626="","",IFERROR(INDEX(Listas!$B$5:$B$10,MATCH(D626,Listas!$A$5:$A$10,0)),""))</f>
        <v/>
      </c>
      <c r="G626" s="34" t="str">
        <f aca="false">IF(OR(E626="",F626=""),"",E626*F626)</f>
        <v/>
      </c>
      <c r="H626" s="35"/>
      <c r="I626" s="36"/>
      <c r="J626" s="36"/>
      <c r="K626" s="36"/>
      <c r="L626" s="33" t="str">
        <f aca="true">IF(I626="","",IF(K626&lt;&gt;"",K626,TODAY())-I626)</f>
        <v/>
      </c>
      <c r="M626" s="35"/>
      <c r="N626" s="35"/>
    </row>
    <row r="627" customFormat="false" ht="15" hidden="false" customHeight="false" outlineLevel="0" collapsed="false">
      <c r="A627" s="29" t="str">
        <f aca="false">IF(B627="","","OP-"&amp;TEXT(ROW()-4,"000"))</f>
        <v/>
      </c>
      <c r="B627" s="35"/>
      <c r="C627" s="35"/>
      <c r="D627" s="35"/>
      <c r="E627" s="39"/>
      <c r="F627" s="38" t="str">
        <f aca="false">IF(D627="","",IFERROR(INDEX(Listas!$B$5:$B$10,MATCH(D627,Listas!$A$5:$A$10,0)),""))</f>
        <v/>
      </c>
      <c r="G627" s="34" t="str">
        <f aca="false">IF(OR(E627="",F627=""),"",E627*F627)</f>
        <v/>
      </c>
      <c r="H627" s="35"/>
      <c r="I627" s="36"/>
      <c r="J627" s="36"/>
      <c r="K627" s="36"/>
      <c r="L627" s="33" t="str">
        <f aca="true">IF(I627="","",IF(K627&lt;&gt;"",K627,TODAY())-I627)</f>
        <v/>
      </c>
      <c r="M627" s="35"/>
      <c r="N627" s="35"/>
    </row>
    <row r="628" customFormat="false" ht="15" hidden="false" customHeight="false" outlineLevel="0" collapsed="false">
      <c r="A628" s="29" t="str">
        <f aca="false">IF(B628="","","OP-"&amp;TEXT(ROW()-4,"000"))</f>
        <v/>
      </c>
      <c r="B628" s="35"/>
      <c r="C628" s="35"/>
      <c r="D628" s="35"/>
      <c r="E628" s="39"/>
      <c r="F628" s="38" t="str">
        <f aca="false">IF(D628="","",IFERROR(INDEX(Listas!$B$5:$B$10,MATCH(D628,Listas!$A$5:$A$10,0)),""))</f>
        <v/>
      </c>
      <c r="G628" s="34" t="str">
        <f aca="false">IF(OR(E628="",F628=""),"",E628*F628)</f>
        <v/>
      </c>
      <c r="H628" s="35"/>
      <c r="I628" s="36"/>
      <c r="J628" s="36"/>
      <c r="K628" s="36"/>
      <c r="L628" s="33" t="str">
        <f aca="true">IF(I628="","",IF(K628&lt;&gt;"",K628,TODAY())-I628)</f>
        <v/>
      </c>
      <c r="M628" s="35"/>
      <c r="N628" s="35"/>
    </row>
    <row r="629" customFormat="false" ht="15" hidden="false" customHeight="false" outlineLevel="0" collapsed="false">
      <c r="A629" s="29" t="str">
        <f aca="false">IF(B629="","","OP-"&amp;TEXT(ROW()-4,"000"))</f>
        <v/>
      </c>
      <c r="B629" s="35"/>
      <c r="C629" s="35"/>
      <c r="D629" s="35"/>
      <c r="E629" s="39"/>
      <c r="F629" s="38" t="str">
        <f aca="false">IF(D629="","",IFERROR(INDEX(Listas!$B$5:$B$10,MATCH(D629,Listas!$A$5:$A$10,0)),""))</f>
        <v/>
      </c>
      <c r="G629" s="34" t="str">
        <f aca="false">IF(OR(E629="",F629=""),"",E629*F629)</f>
        <v/>
      </c>
      <c r="H629" s="35"/>
      <c r="I629" s="36"/>
      <c r="J629" s="36"/>
      <c r="K629" s="36"/>
      <c r="L629" s="33" t="str">
        <f aca="true">IF(I629="","",IF(K629&lt;&gt;"",K629,TODAY())-I629)</f>
        <v/>
      </c>
      <c r="M629" s="35"/>
      <c r="N629" s="35"/>
    </row>
    <row r="630" customFormat="false" ht="15" hidden="false" customHeight="false" outlineLevel="0" collapsed="false">
      <c r="A630" s="29" t="str">
        <f aca="false">IF(B630="","","OP-"&amp;TEXT(ROW()-4,"000"))</f>
        <v/>
      </c>
      <c r="B630" s="35"/>
      <c r="C630" s="35"/>
      <c r="D630" s="35"/>
      <c r="E630" s="39"/>
      <c r="F630" s="38" t="str">
        <f aca="false">IF(D630="","",IFERROR(INDEX(Listas!$B$5:$B$10,MATCH(D630,Listas!$A$5:$A$10,0)),""))</f>
        <v/>
      </c>
      <c r="G630" s="34" t="str">
        <f aca="false">IF(OR(E630="",F630=""),"",E630*F630)</f>
        <v/>
      </c>
      <c r="H630" s="35"/>
      <c r="I630" s="36"/>
      <c r="J630" s="36"/>
      <c r="K630" s="36"/>
      <c r="L630" s="33" t="str">
        <f aca="true">IF(I630="","",IF(K630&lt;&gt;"",K630,TODAY())-I630)</f>
        <v/>
      </c>
      <c r="M630" s="35"/>
      <c r="N630" s="35"/>
    </row>
    <row r="631" customFormat="false" ht="15" hidden="false" customHeight="false" outlineLevel="0" collapsed="false">
      <c r="A631" s="29" t="str">
        <f aca="false">IF(B631="","","OP-"&amp;TEXT(ROW()-4,"000"))</f>
        <v/>
      </c>
      <c r="B631" s="35"/>
      <c r="C631" s="35"/>
      <c r="D631" s="35"/>
      <c r="E631" s="39"/>
      <c r="F631" s="38" t="str">
        <f aca="false">IF(D631="","",IFERROR(INDEX(Listas!$B$5:$B$10,MATCH(D631,Listas!$A$5:$A$10,0)),""))</f>
        <v/>
      </c>
      <c r="G631" s="34" t="str">
        <f aca="false">IF(OR(E631="",F631=""),"",E631*F631)</f>
        <v/>
      </c>
      <c r="H631" s="35"/>
      <c r="I631" s="36"/>
      <c r="J631" s="36"/>
      <c r="K631" s="36"/>
      <c r="L631" s="33" t="str">
        <f aca="true">IF(I631="","",IF(K631&lt;&gt;"",K631,TODAY())-I631)</f>
        <v/>
      </c>
      <c r="M631" s="35"/>
      <c r="N631" s="35"/>
    </row>
    <row r="632" customFormat="false" ht="15" hidden="false" customHeight="false" outlineLevel="0" collapsed="false">
      <c r="A632" s="29" t="str">
        <f aca="false">IF(B632="","","OP-"&amp;TEXT(ROW()-4,"000"))</f>
        <v/>
      </c>
      <c r="B632" s="35"/>
      <c r="C632" s="35"/>
      <c r="D632" s="35"/>
      <c r="E632" s="39"/>
      <c r="F632" s="38" t="str">
        <f aca="false">IF(D632="","",IFERROR(INDEX(Listas!$B$5:$B$10,MATCH(D632,Listas!$A$5:$A$10,0)),""))</f>
        <v/>
      </c>
      <c r="G632" s="34" t="str">
        <f aca="false">IF(OR(E632="",F632=""),"",E632*F632)</f>
        <v/>
      </c>
      <c r="H632" s="35"/>
      <c r="I632" s="36"/>
      <c r="J632" s="36"/>
      <c r="K632" s="36"/>
      <c r="L632" s="33" t="str">
        <f aca="true">IF(I632="","",IF(K632&lt;&gt;"",K632,TODAY())-I632)</f>
        <v/>
      </c>
      <c r="M632" s="35"/>
      <c r="N632" s="35"/>
    </row>
    <row r="633" customFormat="false" ht="15" hidden="false" customHeight="false" outlineLevel="0" collapsed="false">
      <c r="A633" s="29" t="str">
        <f aca="false">IF(B633="","","OP-"&amp;TEXT(ROW()-4,"000"))</f>
        <v/>
      </c>
      <c r="B633" s="35"/>
      <c r="C633" s="35"/>
      <c r="D633" s="35"/>
      <c r="E633" s="39"/>
      <c r="F633" s="38" t="str">
        <f aca="false">IF(D633="","",IFERROR(INDEX(Listas!$B$5:$B$10,MATCH(D633,Listas!$A$5:$A$10,0)),""))</f>
        <v/>
      </c>
      <c r="G633" s="34" t="str">
        <f aca="false">IF(OR(E633="",F633=""),"",E633*F633)</f>
        <v/>
      </c>
      <c r="H633" s="35"/>
      <c r="I633" s="36"/>
      <c r="J633" s="36"/>
      <c r="K633" s="36"/>
      <c r="L633" s="33" t="str">
        <f aca="true">IF(I633="","",IF(K633&lt;&gt;"",K633,TODAY())-I633)</f>
        <v/>
      </c>
      <c r="M633" s="35"/>
      <c r="N633" s="35"/>
    </row>
    <row r="634" customFormat="false" ht="15" hidden="false" customHeight="false" outlineLevel="0" collapsed="false">
      <c r="A634" s="29" t="str">
        <f aca="false">IF(B634="","","OP-"&amp;TEXT(ROW()-4,"000"))</f>
        <v/>
      </c>
      <c r="B634" s="35"/>
      <c r="C634" s="35"/>
      <c r="D634" s="35"/>
      <c r="E634" s="39"/>
      <c r="F634" s="38" t="str">
        <f aca="false">IF(D634="","",IFERROR(INDEX(Listas!$B$5:$B$10,MATCH(D634,Listas!$A$5:$A$10,0)),""))</f>
        <v/>
      </c>
      <c r="G634" s="34" t="str">
        <f aca="false">IF(OR(E634="",F634=""),"",E634*F634)</f>
        <v/>
      </c>
      <c r="H634" s="35"/>
      <c r="I634" s="36"/>
      <c r="J634" s="36"/>
      <c r="K634" s="36"/>
      <c r="L634" s="33" t="str">
        <f aca="true">IF(I634="","",IF(K634&lt;&gt;"",K634,TODAY())-I634)</f>
        <v/>
      </c>
      <c r="M634" s="35"/>
      <c r="N634" s="35"/>
    </row>
    <row r="635" customFormat="false" ht="15" hidden="false" customHeight="false" outlineLevel="0" collapsed="false">
      <c r="A635" s="29" t="str">
        <f aca="false">IF(B635="","","OP-"&amp;TEXT(ROW()-4,"000"))</f>
        <v/>
      </c>
      <c r="B635" s="35"/>
      <c r="C635" s="35"/>
      <c r="D635" s="35"/>
      <c r="E635" s="39"/>
      <c r="F635" s="38" t="str">
        <f aca="false">IF(D635="","",IFERROR(INDEX(Listas!$B$5:$B$10,MATCH(D635,Listas!$A$5:$A$10,0)),""))</f>
        <v/>
      </c>
      <c r="G635" s="34" t="str">
        <f aca="false">IF(OR(E635="",F635=""),"",E635*F635)</f>
        <v/>
      </c>
      <c r="H635" s="35"/>
      <c r="I635" s="36"/>
      <c r="J635" s="36"/>
      <c r="K635" s="36"/>
      <c r="L635" s="33" t="str">
        <f aca="true">IF(I635="","",IF(K635&lt;&gt;"",K635,TODAY())-I635)</f>
        <v/>
      </c>
      <c r="M635" s="35"/>
      <c r="N635" s="35"/>
    </row>
    <row r="636" customFormat="false" ht="15" hidden="false" customHeight="false" outlineLevel="0" collapsed="false">
      <c r="A636" s="29" t="str">
        <f aca="false">IF(B636="","","OP-"&amp;TEXT(ROW()-4,"000"))</f>
        <v/>
      </c>
      <c r="B636" s="35"/>
      <c r="C636" s="35"/>
      <c r="D636" s="35"/>
      <c r="E636" s="39"/>
      <c r="F636" s="38" t="str">
        <f aca="false">IF(D636="","",IFERROR(INDEX(Listas!$B$5:$B$10,MATCH(D636,Listas!$A$5:$A$10,0)),""))</f>
        <v/>
      </c>
      <c r="G636" s="34" t="str">
        <f aca="false">IF(OR(E636="",F636=""),"",E636*F636)</f>
        <v/>
      </c>
      <c r="H636" s="35"/>
      <c r="I636" s="36"/>
      <c r="J636" s="36"/>
      <c r="K636" s="36"/>
      <c r="L636" s="33" t="str">
        <f aca="true">IF(I636="","",IF(K636&lt;&gt;"",K636,TODAY())-I636)</f>
        <v/>
      </c>
      <c r="M636" s="35"/>
      <c r="N636" s="35"/>
    </row>
    <row r="637" customFormat="false" ht="15" hidden="false" customHeight="false" outlineLevel="0" collapsed="false">
      <c r="A637" s="29" t="str">
        <f aca="false">IF(B637="","","OP-"&amp;TEXT(ROW()-4,"000"))</f>
        <v/>
      </c>
      <c r="B637" s="35"/>
      <c r="C637" s="35"/>
      <c r="D637" s="35"/>
      <c r="E637" s="39"/>
      <c r="F637" s="38" t="str">
        <f aca="false">IF(D637="","",IFERROR(INDEX(Listas!$B$5:$B$10,MATCH(D637,Listas!$A$5:$A$10,0)),""))</f>
        <v/>
      </c>
      <c r="G637" s="34" t="str">
        <f aca="false">IF(OR(E637="",F637=""),"",E637*F637)</f>
        <v/>
      </c>
      <c r="H637" s="35"/>
      <c r="I637" s="36"/>
      <c r="J637" s="36"/>
      <c r="K637" s="36"/>
      <c r="L637" s="33" t="str">
        <f aca="true">IF(I637="","",IF(K637&lt;&gt;"",K637,TODAY())-I637)</f>
        <v/>
      </c>
      <c r="M637" s="35"/>
      <c r="N637" s="35"/>
    </row>
    <row r="638" customFormat="false" ht="15" hidden="false" customHeight="false" outlineLevel="0" collapsed="false">
      <c r="A638" s="29" t="str">
        <f aca="false">IF(B638="","","OP-"&amp;TEXT(ROW()-4,"000"))</f>
        <v/>
      </c>
      <c r="B638" s="35"/>
      <c r="C638" s="35"/>
      <c r="D638" s="35"/>
      <c r="E638" s="39"/>
      <c r="F638" s="38" t="str">
        <f aca="false">IF(D638="","",IFERROR(INDEX(Listas!$B$5:$B$10,MATCH(D638,Listas!$A$5:$A$10,0)),""))</f>
        <v/>
      </c>
      <c r="G638" s="34" t="str">
        <f aca="false">IF(OR(E638="",F638=""),"",E638*F638)</f>
        <v/>
      </c>
      <c r="H638" s="35"/>
      <c r="I638" s="36"/>
      <c r="J638" s="36"/>
      <c r="K638" s="36"/>
      <c r="L638" s="33" t="str">
        <f aca="true">IF(I638="","",IF(K638&lt;&gt;"",K638,TODAY())-I638)</f>
        <v/>
      </c>
      <c r="M638" s="35"/>
      <c r="N638" s="35"/>
    </row>
    <row r="639" customFormat="false" ht="15" hidden="false" customHeight="false" outlineLevel="0" collapsed="false">
      <c r="A639" s="29" t="str">
        <f aca="false">IF(B639="","","OP-"&amp;TEXT(ROW()-4,"000"))</f>
        <v/>
      </c>
      <c r="B639" s="35"/>
      <c r="C639" s="35"/>
      <c r="D639" s="35"/>
      <c r="E639" s="39"/>
      <c r="F639" s="38" t="str">
        <f aca="false">IF(D639="","",IFERROR(INDEX(Listas!$B$5:$B$10,MATCH(D639,Listas!$A$5:$A$10,0)),""))</f>
        <v/>
      </c>
      <c r="G639" s="34" t="str">
        <f aca="false">IF(OR(E639="",F639=""),"",E639*F639)</f>
        <v/>
      </c>
      <c r="H639" s="35"/>
      <c r="I639" s="36"/>
      <c r="J639" s="36"/>
      <c r="K639" s="36"/>
      <c r="L639" s="33" t="str">
        <f aca="true">IF(I639="","",IF(K639&lt;&gt;"",K639,TODAY())-I639)</f>
        <v/>
      </c>
      <c r="M639" s="35"/>
      <c r="N639" s="35"/>
    </row>
    <row r="640" customFormat="false" ht="15" hidden="false" customHeight="false" outlineLevel="0" collapsed="false">
      <c r="A640" s="29" t="str">
        <f aca="false">IF(B640="","","OP-"&amp;TEXT(ROW()-4,"000"))</f>
        <v/>
      </c>
      <c r="B640" s="35"/>
      <c r="C640" s="35"/>
      <c r="D640" s="35"/>
      <c r="E640" s="39"/>
      <c r="F640" s="38" t="str">
        <f aca="false">IF(D640="","",IFERROR(INDEX(Listas!$B$5:$B$10,MATCH(D640,Listas!$A$5:$A$10,0)),""))</f>
        <v/>
      </c>
      <c r="G640" s="34" t="str">
        <f aca="false">IF(OR(E640="",F640=""),"",E640*F640)</f>
        <v/>
      </c>
      <c r="H640" s="35"/>
      <c r="I640" s="36"/>
      <c r="J640" s="36"/>
      <c r="K640" s="36"/>
      <c r="L640" s="33" t="str">
        <f aca="true">IF(I640="","",IF(K640&lt;&gt;"",K640,TODAY())-I640)</f>
        <v/>
      </c>
      <c r="M640" s="35"/>
      <c r="N640" s="35"/>
    </row>
    <row r="641" customFormat="false" ht="15" hidden="false" customHeight="false" outlineLevel="0" collapsed="false">
      <c r="A641" s="29" t="str">
        <f aca="false">IF(B641="","","OP-"&amp;TEXT(ROW()-4,"000"))</f>
        <v/>
      </c>
      <c r="B641" s="35"/>
      <c r="C641" s="35"/>
      <c r="D641" s="35"/>
      <c r="E641" s="39"/>
      <c r="F641" s="38" t="str">
        <f aca="false">IF(D641="","",IFERROR(INDEX(Listas!$B$5:$B$10,MATCH(D641,Listas!$A$5:$A$10,0)),""))</f>
        <v/>
      </c>
      <c r="G641" s="34" t="str">
        <f aca="false">IF(OR(E641="",F641=""),"",E641*F641)</f>
        <v/>
      </c>
      <c r="H641" s="35"/>
      <c r="I641" s="36"/>
      <c r="J641" s="36"/>
      <c r="K641" s="36"/>
      <c r="L641" s="33" t="str">
        <f aca="true">IF(I641="","",IF(K641&lt;&gt;"",K641,TODAY())-I641)</f>
        <v/>
      </c>
      <c r="M641" s="35"/>
      <c r="N641" s="35"/>
    </row>
    <row r="642" customFormat="false" ht="15" hidden="false" customHeight="false" outlineLevel="0" collapsed="false">
      <c r="A642" s="29" t="str">
        <f aca="false">IF(B642="","","OP-"&amp;TEXT(ROW()-4,"000"))</f>
        <v/>
      </c>
      <c r="B642" s="35"/>
      <c r="C642" s="35"/>
      <c r="D642" s="35"/>
      <c r="E642" s="39"/>
      <c r="F642" s="38" t="str">
        <f aca="false">IF(D642="","",IFERROR(INDEX(Listas!$B$5:$B$10,MATCH(D642,Listas!$A$5:$A$10,0)),""))</f>
        <v/>
      </c>
      <c r="G642" s="34" t="str">
        <f aca="false">IF(OR(E642="",F642=""),"",E642*F642)</f>
        <v/>
      </c>
      <c r="H642" s="35"/>
      <c r="I642" s="36"/>
      <c r="J642" s="36"/>
      <c r="K642" s="36"/>
      <c r="L642" s="33" t="str">
        <f aca="true">IF(I642="","",IF(K642&lt;&gt;"",K642,TODAY())-I642)</f>
        <v/>
      </c>
      <c r="M642" s="35"/>
      <c r="N642" s="35"/>
    </row>
    <row r="643" customFormat="false" ht="15" hidden="false" customHeight="false" outlineLevel="0" collapsed="false">
      <c r="A643" s="29" t="str">
        <f aca="false">IF(B643="","","OP-"&amp;TEXT(ROW()-4,"000"))</f>
        <v/>
      </c>
      <c r="B643" s="35"/>
      <c r="C643" s="35"/>
      <c r="D643" s="35"/>
      <c r="E643" s="39"/>
      <c r="F643" s="38" t="str">
        <f aca="false">IF(D643="","",IFERROR(INDEX(Listas!$B$5:$B$10,MATCH(D643,Listas!$A$5:$A$10,0)),""))</f>
        <v/>
      </c>
      <c r="G643" s="34" t="str">
        <f aca="false">IF(OR(E643="",F643=""),"",E643*F643)</f>
        <v/>
      </c>
      <c r="H643" s="35"/>
      <c r="I643" s="36"/>
      <c r="J643" s="36"/>
      <c r="K643" s="36"/>
      <c r="L643" s="33" t="str">
        <f aca="true">IF(I643="","",IF(K643&lt;&gt;"",K643,TODAY())-I643)</f>
        <v/>
      </c>
      <c r="M643" s="35"/>
      <c r="N643" s="35"/>
    </row>
    <row r="644" customFormat="false" ht="15" hidden="false" customHeight="false" outlineLevel="0" collapsed="false">
      <c r="A644" s="29" t="str">
        <f aca="false">IF(B644="","","OP-"&amp;TEXT(ROW()-4,"000"))</f>
        <v/>
      </c>
      <c r="B644" s="35"/>
      <c r="C644" s="35"/>
      <c r="D644" s="35"/>
      <c r="E644" s="39"/>
      <c r="F644" s="38" t="str">
        <f aca="false">IF(D644="","",IFERROR(INDEX(Listas!$B$5:$B$10,MATCH(D644,Listas!$A$5:$A$10,0)),""))</f>
        <v/>
      </c>
      <c r="G644" s="34" t="str">
        <f aca="false">IF(OR(E644="",F644=""),"",E644*F644)</f>
        <v/>
      </c>
      <c r="H644" s="35"/>
      <c r="I644" s="36"/>
      <c r="J644" s="36"/>
      <c r="K644" s="36"/>
      <c r="L644" s="33" t="str">
        <f aca="true">IF(I644="","",IF(K644&lt;&gt;"",K644,TODAY())-I644)</f>
        <v/>
      </c>
      <c r="M644" s="35"/>
      <c r="N644" s="35"/>
    </row>
    <row r="645" customFormat="false" ht="15" hidden="false" customHeight="false" outlineLevel="0" collapsed="false">
      <c r="A645" s="29" t="str">
        <f aca="false">IF(B645="","","OP-"&amp;TEXT(ROW()-4,"000"))</f>
        <v/>
      </c>
      <c r="B645" s="35"/>
      <c r="C645" s="35"/>
      <c r="D645" s="35"/>
      <c r="E645" s="39"/>
      <c r="F645" s="38" t="str">
        <f aca="false">IF(D645="","",IFERROR(INDEX(Listas!$B$5:$B$10,MATCH(D645,Listas!$A$5:$A$10,0)),""))</f>
        <v/>
      </c>
      <c r="G645" s="34" t="str">
        <f aca="false">IF(OR(E645="",F645=""),"",E645*F645)</f>
        <v/>
      </c>
      <c r="H645" s="35"/>
      <c r="I645" s="36"/>
      <c r="J645" s="36"/>
      <c r="K645" s="36"/>
      <c r="L645" s="33" t="str">
        <f aca="true">IF(I645="","",IF(K645&lt;&gt;"",K645,TODAY())-I645)</f>
        <v/>
      </c>
      <c r="M645" s="35"/>
      <c r="N645" s="35"/>
    </row>
    <row r="646" customFormat="false" ht="15" hidden="false" customHeight="false" outlineLevel="0" collapsed="false">
      <c r="A646" s="29" t="str">
        <f aca="false">IF(B646="","","OP-"&amp;TEXT(ROW()-4,"000"))</f>
        <v/>
      </c>
      <c r="B646" s="35"/>
      <c r="C646" s="35"/>
      <c r="D646" s="35"/>
      <c r="E646" s="39"/>
      <c r="F646" s="38" t="str">
        <f aca="false">IF(D646="","",IFERROR(INDEX(Listas!$B$5:$B$10,MATCH(D646,Listas!$A$5:$A$10,0)),""))</f>
        <v/>
      </c>
      <c r="G646" s="34" t="str">
        <f aca="false">IF(OR(E646="",F646=""),"",E646*F646)</f>
        <v/>
      </c>
      <c r="H646" s="35"/>
      <c r="I646" s="36"/>
      <c r="J646" s="36"/>
      <c r="K646" s="36"/>
      <c r="L646" s="33" t="str">
        <f aca="true">IF(I646="","",IF(K646&lt;&gt;"",K646,TODAY())-I646)</f>
        <v/>
      </c>
      <c r="M646" s="35"/>
      <c r="N646" s="35"/>
    </row>
    <row r="647" customFormat="false" ht="15" hidden="false" customHeight="false" outlineLevel="0" collapsed="false">
      <c r="A647" s="29" t="str">
        <f aca="false">IF(B647="","","OP-"&amp;TEXT(ROW()-4,"000"))</f>
        <v/>
      </c>
      <c r="B647" s="35"/>
      <c r="C647" s="35"/>
      <c r="D647" s="35"/>
      <c r="E647" s="39"/>
      <c r="F647" s="38" t="str">
        <f aca="false">IF(D647="","",IFERROR(INDEX(Listas!$B$5:$B$10,MATCH(D647,Listas!$A$5:$A$10,0)),""))</f>
        <v/>
      </c>
      <c r="G647" s="34" t="str">
        <f aca="false">IF(OR(E647="",F647=""),"",E647*F647)</f>
        <v/>
      </c>
      <c r="H647" s="35"/>
      <c r="I647" s="36"/>
      <c r="J647" s="36"/>
      <c r="K647" s="36"/>
      <c r="L647" s="33" t="str">
        <f aca="true">IF(I647="","",IF(K647&lt;&gt;"",K647,TODAY())-I647)</f>
        <v/>
      </c>
      <c r="M647" s="35"/>
      <c r="N647" s="35"/>
    </row>
    <row r="648" customFormat="false" ht="15" hidden="false" customHeight="false" outlineLevel="0" collapsed="false">
      <c r="A648" s="29" t="str">
        <f aca="false">IF(B648="","","OP-"&amp;TEXT(ROW()-4,"000"))</f>
        <v/>
      </c>
      <c r="B648" s="35"/>
      <c r="C648" s="35"/>
      <c r="D648" s="35"/>
      <c r="E648" s="39"/>
      <c r="F648" s="38" t="str">
        <f aca="false">IF(D648="","",IFERROR(INDEX(Listas!$B$5:$B$10,MATCH(D648,Listas!$A$5:$A$10,0)),""))</f>
        <v/>
      </c>
      <c r="G648" s="34" t="str">
        <f aca="false">IF(OR(E648="",F648=""),"",E648*F648)</f>
        <v/>
      </c>
      <c r="H648" s="35"/>
      <c r="I648" s="36"/>
      <c r="J648" s="36"/>
      <c r="K648" s="36"/>
      <c r="L648" s="33" t="str">
        <f aca="true">IF(I648="","",IF(K648&lt;&gt;"",K648,TODAY())-I648)</f>
        <v/>
      </c>
      <c r="M648" s="35"/>
      <c r="N648" s="35"/>
    </row>
    <row r="649" customFormat="false" ht="15" hidden="false" customHeight="false" outlineLevel="0" collapsed="false">
      <c r="A649" s="29" t="str">
        <f aca="false">IF(B649="","","OP-"&amp;TEXT(ROW()-4,"000"))</f>
        <v/>
      </c>
      <c r="B649" s="35"/>
      <c r="C649" s="35"/>
      <c r="D649" s="35"/>
      <c r="E649" s="39"/>
      <c r="F649" s="38" t="str">
        <f aca="false">IF(D649="","",IFERROR(INDEX(Listas!$B$5:$B$10,MATCH(D649,Listas!$A$5:$A$10,0)),""))</f>
        <v/>
      </c>
      <c r="G649" s="34" t="str">
        <f aca="false">IF(OR(E649="",F649=""),"",E649*F649)</f>
        <v/>
      </c>
      <c r="H649" s="35"/>
      <c r="I649" s="36"/>
      <c r="J649" s="36"/>
      <c r="K649" s="36"/>
      <c r="L649" s="33" t="str">
        <f aca="true">IF(I649="","",IF(K649&lt;&gt;"",K649,TODAY())-I649)</f>
        <v/>
      </c>
      <c r="M649" s="35"/>
      <c r="N649" s="35"/>
    </row>
    <row r="650" customFormat="false" ht="15" hidden="false" customHeight="false" outlineLevel="0" collapsed="false">
      <c r="A650" s="29" t="str">
        <f aca="false">IF(B650="","","OP-"&amp;TEXT(ROW()-4,"000"))</f>
        <v/>
      </c>
      <c r="B650" s="35"/>
      <c r="C650" s="35"/>
      <c r="D650" s="35"/>
      <c r="E650" s="39"/>
      <c r="F650" s="38" t="str">
        <f aca="false">IF(D650="","",IFERROR(INDEX(Listas!$B$5:$B$10,MATCH(D650,Listas!$A$5:$A$10,0)),""))</f>
        <v/>
      </c>
      <c r="G650" s="34" t="str">
        <f aca="false">IF(OR(E650="",F650=""),"",E650*F650)</f>
        <v/>
      </c>
      <c r="H650" s="35"/>
      <c r="I650" s="36"/>
      <c r="J650" s="36"/>
      <c r="K650" s="36"/>
      <c r="L650" s="33" t="str">
        <f aca="true">IF(I650="","",IF(K650&lt;&gt;"",K650,TODAY())-I650)</f>
        <v/>
      </c>
      <c r="M650" s="35"/>
      <c r="N650" s="35"/>
    </row>
    <row r="651" customFormat="false" ht="15" hidden="false" customHeight="false" outlineLevel="0" collapsed="false">
      <c r="A651" s="29" t="str">
        <f aca="false">IF(B651="","","OP-"&amp;TEXT(ROW()-4,"000"))</f>
        <v/>
      </c>
      <c r="B651" s="35"/>
      <c r="C651" s="35"/>
      <c r="D651" s="35"/>
      <c r="E651" s="39"/>
      <c r="F651" s="38" t="str">
        <f aca="false">IF(D651="","",IFERROR(INDEX(Listas!$B$5:$B$10,MATCH(D651,Listas!$A$5:$A$10,0)),""))</f>
        <v/>
      </c>
      <c r="G651" s="34" t="str">
        <f aca="false">IF(OR(E651="",F651=""),"",E651*F651)</f>
        <v/>
      </c>
      <c r="H651" s="35"/>
      <c r="I651" s="36"/>
      <c r="J651" s="36"/>
      <c r="K651" s="36"/>
      <c r="L651" s="33" t="str">
        <f aca="true">IF(I651="","",IF(K651&lt;&gt;"",K651,TODAY())-I651)</f>
        <v/>
      </c>
      <c r="M651" s="35"/>
      <c r="N651" s="35"/>
    </row>
    <row r="652" customFormat="false" ht="15" hidden="false" customHeight="false" outlineLevel="0" collapsed="false">
      <c r="A652" s="29" t="str">
        <f aca="false">IF(B652="","","OP-"&amp;TEXT(ROW()-4,"000"))</f>
        <v/>
      </c>
      <c r="B652" s="35"/>
      <c r="C652" s="35"/>
      <c r="D652" s="35"/>
      <c r="E652" s="39"/>
      <c r="F652" s="38" t="str">
        <f aca="false">IF(D652="","",IFERROR(INDEX(Listas!$B$5:$B$10,MATCH(D652,Listas!$A$5:$A$10,0)),""))</f>
        <v/>
      </c>
      <c r="G652" s="34" t="str">
        <f aca="false">IF(OR(E652="",F652=""),"",E652*F652)</f>
        <v/>
      </c>
      <c r="H652" s="35"/>
      <c r="I652" s="36"/>
      <c r="J652" s="36"/>
      <c r="K652" s="36"/>
      <c r="L652" s="33" t="str">
        <f aca="true">IF(I652="","",IF(K652&lt;&gt;"",K652,TODAY())-I652)</f>
        <v/>
      </c>
      <c r="M652" s="35"/>
      <c r="N652" s="35"/>
    </row>
    <row r="653" customFormat="false" ht="15" hidden="false" customHeight="false" outlineLevel="0" collapsed="false">
      <c r="A653" s="29" t="str">
        <f aca="false">IF(B653="","","OP-"&amp;TEXT(ROW()-4,"000"))</f>
        <v/>
      </c>
      <c r="B653" s="35"/>
      <c r="C653" s="35"/>
      <c r="D653" s="35"/>
      <c r="E653" s="39"/>
      <c r="F653" s="38" t="str">
        <f aca="false">IF(D653="","",IFERROR(INDEX(Listas!$B$5:$B$10,MATCH(D653,Listas!$A$5:$A$10,0)),""))</f>
        <v/>
      </c>
      <c r="G653" s="34" t="str">
        <f aca="false">IF(OR(E653="",F653=""),"",E653*F653)</f>
        <v/>
      </c>
      <c r="H653" s="35"/>
      <c r="I653" s="36"/>
      <c r="J653" s="36"/>
      <c r="K653" s="36"/>
      <c r="L653" s="33" t="str">
        <f aca="true">IF(I653="","",IF(K653&lt;&gt;"",K653,TODAY())-I653)</f>
        <v/>
      </c>
      <c r="M653" s="35"/>
      <c r="N653" s="35"/>
    </row>
    <row r="654" customFormat="false" ht="15" hidden="false" customHeight="false" outlineLevel="0" collapsed="false">
      <c r="A654" s="29" t="str">
        <f aca="false">IF(B654="","","OP-"&amp;TEXT(ROW()-4,"000"))</f>
        <v/>
      </c>
      <c r="B654" s="35"/>
      <c r="C654" s="35"/>
      <c r="D654" s="35"/>
      <c r="E654" s="39"/>
      <c r="F654" s="38" t="str">
        <f aca="false">IF(D654="","",IFERROR(INDEX(Listas!$B$5:$B$10,MATCH(D654,Listas!$A$5:$A$10,0)),""))</f>
        <v/>
      </c>
      <c r="G654" s="34" t="str">
        <f aca="false">IF(OR(E654="",F654=""),"",E654*F654)</f>
        <v/>
      </c>
      <c r="H654" s="35"/>
      <c r="I654" s="36"/>
      <c r="J654" s="36"/>
      <c r="K654" s="36"/>
      <c r="L654" s="33" t="str">
        <f aca="true">IF(I654="","",IF(K654&lt;&gt;"",K654,TODAY())-I654)</f>
        <v/>
      </c>
      <c r="M654" s="35"/>
      <c r="N654" s="35"/>
    </row>
    <row r="655" customFormat="false" ht="15" hidden="false" customHeight="false" outlineLevel="0" collapsed="false">
      <c r="A655" s="29" t="str">
        <f aca="false">IF(B655="","","OP-"&amp;TEXT(ROW()-4,"000"))</f>
        <v/>
      </c>
      <c r="B655" s="35"/>
      <c r="C655" s="35"/>
      <c r="D655" s="35"/>
      <c r="E655" s="39"/>
      <c r="F655" s="38" t="str">
        <f aca="false">IF(D655="","",IFERROR(INDEX(Listas!$B$5:$B$10,MATCH(D655,Listas!$A$5:$A$10,0)),""))</f>
        <v/>
      </c>
      <c r="G655" s="34" t="str">
        <f aca="false">IF(OR(E655="",F655=""),"",E655*F655)</f>
        <v/>
      </c>
      <c r="H655" s="35"/>
      <c r="I655" s="36"/>
      <c r="J655" s="36"/>
      <c r="K655" s="36"/>
      <c r="L655" s="33" t="str">
        <f aca="true">IF(I655="","",IF(K655&lt;&gt;"",K655,TODAY())-I655)</f>
        <v/>
      </c>
      <c r="M655" s="35"/>
      <c r="N655" s="35"/>
    </row>
    <row r="656" customFormat="false" ht="15" hidden="false" customHeight="false" outlineLevel="0" collapsed="false">
      <c r="A656" s="29" t="str">
        <f aca="false">IF(B656="","","OP-"&amp;TEXT(ROW()-4,"000"))</f>
        <v/>
      </c>
      <c r="B656" s="35"/>
      <c r="C656" s="35"/>
      <c r="D656" s="35"/>
      <c r="E656" s="39"/>
      <c r="F656" s="38" t="str">
        <f aca="false">IF(D656="","",IFERROR(INDEX(Listas!$B$5:$B$10,MATCH(D656,Listas!$A$5:$A$10,0)),""))</f>
        <v/>
      </c>
      <c r="G656" s="34" t="str">
        <f aca="false">IF(OR(E656="",F656=""),"",E656*F656)</f>
        <v/>
      </c>
      <c r="H656" s="35"/>
      <c r="I656" s="36"/>
      <c r="J656" s="36"/>
      <c r="K656" s="36"/>
      <c r="L656" s="33" t="str">
        <f aca="true">IF(I656="","",IF(K656&lt;&gt;"",K656,TODAY())-I656)</f>
        <v/>
      </c>
      <c r="M656" s="35"/>
      <c r="N656" s="35"/>
    </row>
    <row r="657" customFormat="false" ht="15" hidden="false" customHeight="false" outlineLevel="0" collapsed="false">
      <c r="A657" s="29" t="str">
        <f aca="false">IF(B657="","","OP-"&amp;TEXT(ROW()-4,"000"))</f>
        <v/>
      </c>
      <c r="B657" s="35"/>
      <c r="C657" s="35"/>
      <c r="D657" s="35"/>
      <c r="E657" s="39"/>
      <c r="F657" s="38" t="str">
        <f aca="false">IF(D657="","",IFERROR(INDEX(Listas!$B$5:$B$10,MATCH(D657,Listas!$A$5:$A$10,0)),""))</f>
        <v/>
      </c>
      <c r="G657" s="34" t="str">
        <f aca="false">IF(OR(E657="",F657=""),"",E657*F657)</f>
        <v/>
      </c>
      <c r="H657" s="35"/>
      <c r="I657" s="36"/>
      <c r="J657" s="36"/>
      <c r="K657" s="36"/>
      <c r="L657" s="33" t="str">
        <f aca="true">IF(I657="","",IF(K657&lt;&gt;"",K657,TODAY())-I657)</f>
        <v/>
      </c>
      <c r="M657" s="35"/>
      <c r="N657" s="35"/>
    </row>
    <row r="658" customFormat="false" ht="15" hidden="false" customHeight="false" outlineLevel="0" collapsed="false">
      <c r="A658" s="29" t="str">
        <f aca="false">IF(B658="","","OP-"&amp;TEXT(ROW()-4,"000"))</f>
        <v/>
      </c>
      <c r="B658" s="35"/>
      <c r="C658" s="35"/>
      <c r="D658" s="35"/>
      <c r="E658" s="39"/>
      <c r="F658" s="38" t="str">
        <f aca="false">IF(D658="","",IFERROR(INDEX(Listas!$B$5:$B$10,MATCH(D658,Listas!$A$5:$A$10,0)),""))</f>
        <v/>
      </c>
      <c r="G658" s="34" t="str">
        <f aca="false">IF(OR(E658="",F658=""),"",E658*F658)</f>
        <v/>
      </c>
      <c r="H658" s="35"/>
      <c r="I658" s="36"/>
      <c r="J658" s="36"/>
      <c r="K658" s="36"/>
      <c r="L658" s="33" t="str">
        <f aca="true">IF(I658="","",IF(K658&lt;&gt;"",K658,TODAY())-I658)</f>
        <v/>
      </c>
      <c r="M658" s="35"/>
      <c r="N658" s="35"/>
    </row>
    <row r="659" customFormat="false" ht="15" hidden="false" customHeight="false" outlineLevel="0" collapsed="false">
      <c r="A659" s="29" t="str">
        <f aca="false">IF(B659="","","OP-"&amp;TEXT(ROW()-4,"000"))</f>
        <v/>
      </c>
      <c r="B659" s="35"/>
      <c r="C659" s="35"/>
      <c r="D659" s="35"/>
      <c r="E659" s="39"/>
      <c r="F659" s="38" t="str">
        <f aca="false">IF(D659="","",IFERROR(INDEX(Listas!$B$5:$B$10,MATCH(D659,Listas!$A$5:$A$10,0)),""))</f>
        <v/>
      </c>
      <c r="G659" s="34" t="str">
        <f aca="false">IF(OR(E659="",F659=""),"",E659*F659)</f>
        <v/>
      </c>
      <c r="H659" s="35"/>
      <c r="I659" s="36"/>
      <c r="J659" s="36"/>
      <c r="K659" s="36"/>
      <c r="L659" s="33" t="str">
        <f aca="true">IF(I659="","",IF(K659&lt;&gt;"",K659,TODAY())-I659)</f>
        <v/>
      </c>
      <c r="M659" s="35"/>
      <c r="N659" s="35"/>
    </row>
    <row r="660" customFormat="false" ht="15" hidden="false" customHeight="false" outlineLevel="0" collapsed="false">
      <c r="A660" s="29" t="str">
        <f aca="false">IF(B660="","","OP-"&amp;TEXT(ROW()-4,"000"))</f>
        <v/>
      </c>
      <c r="B660" s="35"/>
      <c r="C660" s="35"/>
      <c r="D660" s="35"/>
      <c r="E660" s="39"/>
      <c r="F660" s="38" t="str">
        <f aca="false">IF(D660="","",IFERROR(INDEX(Listas!$B$5:$B$10,MATCH(D660,Listas!$A$5:$A$10,0)),""))</f>
        <v/>
      </c>
      <c r="G660" s="34" t="str">
        <f aca="false">IF(OR(E660="",F660=""),"",E660*F660)</f>
        <v/>
      </c>
      <c r="H660" s="35"/>
      <c r="I660" s="36"/>
      <c r="J660" s="36"/>
      <c r="K660" s="36"/>
      <c r="L660" s="33" t="str">
        <f aca="true">IF(I660="","",IF(K660&lt;&gt;"",K660,TODAY())-I660)</f>
        <v/>
      </c>
      <c r="M660" s="35"/>
      <c r="N660" s="35"/>
    </row>
    <row r="661" customFormat="false" ht="15" hidden="false" customHeight="false" outlineLevel="0" collapsed="false">
      <c r="A661" s="29" t="str">
        <f aca="false">IF(B661="","","OP-"&amp;TEXT(ROW()-4,"000"))</f>
        <v/>
      </c>
      <c r="B661" s="35"/>
      <c r="C661" s="35"/>
      <c r="D661" s="35"/>
      <c r="E661" s="39"/>
      <c r="F661" s="38" t="str">
        <f aca="false">IF(D661="","",IFERROR(INDEX(Listas!$B$5:$B$10,MATCH(D661,Listas!$A$5:$A$10,0)),""))</f>
        <v/>
      </c>
      <c r="G661" s="34" t="str">
        <f aca="false">IF(OR(E661="",F661=""),"",E661*F661)</f>
        <v/>
      </c>
      <c r="H661" s="35"/>
      <c r="I661" s="36"/>
      <c r="J661" s="36"/>
      <c r="K661" s="36"/>
      <c r="L661" s="33" t="str">
        <f aca="true">IF(I661="","",IF(K661&lt;&gt;"",K661,TODAY())-I661)</f>
        <v/>
      </c>
      <c r="M661" s="35"/>
      <c r="N661" s="35"/>
    </row>
    <row r="662" customFormat="false" ht="15" hidden="false" customHeight="false" outlineLevel="0" collapsed="false">
      <c r="A662" s="29" t="str">
        <f aca="false">IF(B662="","","OP-"&amp;TEXT(ROW()-4,"000"))</f>
        <v/>
      </c>
      <c r="B662" s="35"/>
      <c r="C662" s="35"/>
      <c r="D662" s="35"/>
      <c r="E662" s="39"/>
      <c r="F662" s="38" t="str">
        <f aca="false">IF(D662="","",IFERROR(INDEX(Listas!$B$5:$B$10,MATCH(D662,Listas!$A$5:$A$10,0)),""))</f>
        <v/>
      </c>
      <c r="G662" s="34" t="str">
        <f aca="false">IF(OR(E662="",F662=""),"",E662*F662)</f>
        <v/>
      </c>
      <c r="H662" s="35"/>
      <c r="I662" s="36"/>
      <c r="J662" s="36"/>
      <c r="K662" s="36"/>
      <c r="L662" s="33" t="str">
        <f aca="true">IF(I662="","",IF(K662&lt;&gt;"",K662,TODAY())-I662)</f>
        <v/>
      </c>
      <c r="M662" s="35"/>
      <c r="N662" s="35"/>
    </row>
    <row r="663" customFormat="false" ht="15" hidden="false" customHeight="false" outlineLevel="0" collapsed="false">
      <c r="A663" s="29" t="str">
        <f aca="false">IF(B663="","","OP-"&amp;TEXT(ROW()-4,"000"))</f>
        <v/>
      </c>
      <c r="B663" s="35"/>
      <c r="C663" s="35"/>
      <c r="D663" s="35"/>
      <c r="E663" s="39"/>
      <c r="F663" s="38" t="str">
        <f aca="false">IF(D663="","",IFERROR(INDEX(Listas!$B$5:$B$10,MATCH(D663,Listas!$A$5:$A$10,0)),""))</f>
        <v/>
      </c>
      <c r="G663" s="34" t="str">
        <f aca="false">IF(OR(E663="",F663=""),"",E663*F663)</f>
        <v/>
      </c>
      <c r="H663" s="35"/>
      <c r="I663" s="36"/>
      <c r="J663" s="36"/>
      <c r="K663" s="36"/>
      <c r="L663" s="33" t="str">
        <f aca="true">IF(I663="","",IF(K663&lt;&gt;"",K663,TODAY())-I663)</f>
        <v/>
      </c>
      <c r="M663" s="35"/>
      <c r="N663" s="35"/>
    </row>
    <row r="664" customFormat="false" ht="15" hidden="false" customHeight="false" outlineLevel="0" collapsed="false">
      <c r="A664" s="29" t="str">
        <f aca="false">IF(B664="","","OP-"&amp;TEXT(ROW()-4,"000"))</f>
        <v/>
      </c>
      <c r="B664" s="35"/>
      <c r="C664" s="35"/>
      <c r="D664" s="35"/>
      <c r="E664" s="39"/>
      <c r="F664" s="38" t="str">
        <f aca="false">IF(D664="","",IFERROR(INDEX(Listas!$B$5:$B$10,MATCH(D664,Listas!$A$5:$A$10,0)),""))</f>
        <v/>
      </c>
      <c r="G664" s="34" t="str">
        <f aca="false">IF(OR(E664="",F664=""),"",E664*F664)</f>
        <v/>
      </c>
      <c r="H664" s="35"/>
      <c r="I664" s="36"/>
      <c r="J664" s="36"/>
      <c r="K664" s="36"/>
      <c r="L664" s="33" t="str">
        <f aca="true">IF(I664="","",IF(K664&lt;&gt;"",K664,TODAY())-I664)</f>
        <v/>
      </c>
      <c r="M664" s="35"/>
      <c r="N664" s="35"/>
    </row>
    <row r="665" customFormat="false" ht="15" hidden="false" customHeight="false" outlineLevel="0" collapsed="false">
      <c r="A665" s="29" t="str">
        <f aca="false">IF(B665="","","OP-"&amp;TEXT(ROW()-4,"000"))</f>
        <v/>
      </c>
      <c r="B665" s="35"/>
      <c r="C665" s="35"/>
      <c r="D665" s="35"/>
      <c r="E665" s="39"/>
      <c r="F665" s="38" t="str">
        <f aca="false">IF(D665="","",IFERROR(INDEX(Listas!$B$5:$B$10,MATCH(D665,Listas!$A$5:$A$10,0)),""))</f>
        <v/>
      </c>
      <c r="G665" s="34" t="str">
        <f aca="false">IF(OR(E665="",F665=""),"",E665*F665)</f>
        <v/>
      </c>
      <c r="H665" s="35"/>
      <c r="I665" s="36"/>
      <c r="J665" s="36"/>
      <c r="K665" s="36"/>
      <c r="L665" s="33" t="str">
        <f aca="true">IF(I665="","",IF(K665&lt;&gt;"",K665,TODAY())-I665)</f>
        <v/>
      </c>
      <c r="M665" s="35"/>
      <c r="N665" s="35"/>
    </row>
    <row r="666" customFormat="false" ht="15" hidden="false" customHeight="false" outlineLevel="0" collapsed="false">
      <c r="A666" s="29" t="str">
        <f aca="false">IF(B666="","","OP-"&amp;TEXT(ROW()-4,"000"))</f>
        <v/>
      </c>
      <c r="B666" s="35"/>
      <c r="C666" s="35"/>
      <c r="D666" s="35"/>
      <c r="E666" s="39"/>
      <c r="F666" s="38" t="str">
        <f aca="false">IF(D666="","",IFERROR(INDEX(Listas!$B$5:$B$10,MATCH(D666,Listas!$A$5:$A$10,0)),""))</f>
        <v/>
      </c>
      <c r="G666" s="34" t="str">
        <f aca="false">IF(OR(E666="",F666=""),"",E666*F666)</f>
        <v/>
      </c>
      <c r="H666" s="35"/>
      <c r="I666" s="36"/>
      <c r="J666" s="36"/>
      <c r="K666" s="36"/>
      <c r="L666" s="33" t="str">
        <f aca="true">IF(I666="","",IF(K666&lt;&gt;"",K666,TODAY())-I666)</f>
        <v/>
      </c>
      <c r="M666" s="35"/>
      <c r="N666" s="35"/>
    </row>
    <row r="667" customFormat="false" ht="15" hidden="false" customHeight="false" outlineLevel="0" collapsed="false">
      <c r="A667" s="29" t="str">
        <f aca="false">IF(B667="","","OP-"&amp;TEXT(ROW()-4,"000"))</f>
        <v/>
      </c>
      <c r="B667" s="35"/>
      <c r="C667" s="35"/>
      <c r="D667" s="35"/>
      <c r="E667" s="39"/>
      <c r="F667" s="38" t="str">
        <f aca="false">IF(D667="","",IFERROR(INDEX(Listas!$B$5:$B$10,MATCH(D667,Listas!$A$5:$A$10,0)),""))</f>
        <v/>
      </c>
      <c r="G667" s="34" t="str">
        <f aca="false">IF(OR(E667="",F667=""),"",E667*F667)</f>
        <v/>
      </c>
      <c r="H667" s="35"/>
      <c r="I667" s="36"/>
      <c r="J667" s="36"/>
      <c r="K667" s="36"/>
      <c r="L667" s="33" t="str">
        <f aca="true">IF(I667="","",IF(K667&lt;&gt;"",K667,TODAY())-I667)</f>
        <v/>
      </c>
      <c r="M667" s="35"/>
      <c r="N667" s="35"/>
    </row>
    <row r="668" customFormat="false" ht="15" hidden="false" customHeight="false" outlineLevel="0" collapsed="false">
      <c r="A668" s="29" t="str">
        <f aca="false">IF(B668="","","OP-"&amp;TEXT(ROW()-4,"000"))</f>
        <v/>
      </c>
      <c r="B668" s="35"/>
      <c r="C668" s="35"/>
      <c r="D668" s="35"/>
      <c r="E668" s="39"/>
      <c r="F668" s="38" t="str">
        <f aca="false">IF(D668="","",IFERROR(INDEX(Listas!$B$5:$B$10,MATCH(D668,Listas!$A$5:$A$10,0)),""))</f>
        <v/>
      </c>
      <c r="G668" s="34" t="str">
        <f aca="false">IF(OR(E668="",F668=""),"",E668*F668)</f>
        <v/>
      </c>
      <c r="H668" s="35"/>
      <c r="I668" s="36"/>
      <c r="J668" s="36"/>
      <c r="K668" s="36"/>
      <c r="L668" s="33" t="str">
        <f aca="true">IF(I668="","",IF(K668&lt;&gt;"",K668,TODAY())-I668)</f>
        <v/>
      </c>
      <c r="M668" s="35"/>
      <c r="N668" s="35"/>
    </row>
    <row r="669" customFormat="false" ht="15" hidden="false" customHeight="false" outlineLevel="0" collapsed="false">
      <c r="A669" s="29" t="str">
        <f aca="false">IF(B669="","","OP-"&amp;TEXT(ROW()-4,"000"))</f>
        <v/>
      </c>
      <c r="B669" s="35"/>
      <c r="C669" s="35"/>
      <c r="D669" s="35"/>
      <c r="E669" s="39"/>
      <c r="F669" s="38" t="str">
        <f aca="false">IF(D669="","",IFERROR(INDEX(Listas!$B$5:$B$10,MATCH(D669,Listas!$A$5:$A$10,0)),""))</f>
        <v/>
      </c>
      <c r="G669" s="34" t="str">
        <f aca="false">IF(OR(E669="",F669=""),"",E669*F669)</f>
        <v/>
      </c>
      <c r="H669" s="35"/>
      <c r="I669" s="36"/>
      <c r="J669" s="36"/>
      <c r="K669" s="36"/>
      <c r="L669" s="33" t="str">
        <f aca="true">IF(I669="","",IF(K669&lt;&gt;"",K669,TODAY())-I669)</f>
        <v/>
      </c>
      <c r="M669" s="35"/>
      <c r="N669" s="35"/>
    </row>
    <row r="670" customFormat="false" ht="15" hidden="false" customHeight="false" outlineLevel="0" collapsed="false">
      <c r="A670" s="29" t="str">
        <f aca="false">IF(B670="","","OP-"&amp;TEXT(ROW()-4,"000"))</f>
        <v/>
      </c>
      <c r="B670" s="35"/>
      <c r="C670" s="35"/>
      <c r="D670" s="35"/>
      <c r="E670" s="39"/>
      <c r="F670" s="38" t="str">
        <f aca="false">IF(D670="","",IFERROR(INDEX(Listas!$B$5:$B$10,MATCH(D670,Listas!$A$5:$A$10,0)),""))</f>
        <v/>
      </c>
      <c r="G670" s="34" t="str">
        <f aca="false">IF(OR(E670="",F670=""),"",E670*F670)</f>
        <v/>
      </c>
      <c r="H670" s="35"/>
      <c r="I670" s="36"/>
      <c r="J670" s="36"/>
      <c r="K670" s="36"/>
      <c r="L670" s="33" t="str">
        <f aca="true">IF(I670="","",IF(K670&lt;&gt;"",K670,TODAY())-I670)</f>
        <v/>
      </c>
      <c r="M670" s="35"/>
      <c r="N670" s="35"/>
    </row>
    <row r="671" customFormat="false" ht="15" hidden="false" customHeight="false" outlineLevel="0" collapsed="false">
      <c r="A671" s="29" t="str">
        <f aca="false">IF(B671="","","OP-"&amp;TEXT(ROW()-4,"000"))</f>
        <v/>
      </c>
      <c r="B671" s="35"/>
      <c r="C671" s="35"/>
      <c r="D671" s="35"/>
      <c r="E671" s="39"/>
      <c r="F671" s="38" t="str">
        <f aca="false">IF(D671="","",IFERROR(INDEX(Listas!$B$5:$B$10,MATCH(D671,Listas!$A$5:$A$10,0)),""))</f>
        <v/>
      </c>
      <c r="G671" s="34" t="str">
        <f aca="false">IF(OR(E671="",F671=""),"",E671*F671)</f>
        <v/>
      </c>
      <c r="H671" s="35"/>
      <c r="I671" s="36"/>
      <c r="J671" s="36"/>
      <c r="K671" s="36"/>
      <c r="L671" s="33" t="str">
        <f aca="true">IF(I671="","",IF(K671&lt;&gt;"",K671,TODAY())-I671)</f>
        <v/>
      </c>
      <c r="M671" s="35"/>
      <c r="N671" s="35"/>
    </row>
    <row r="672" customFormat="false" ht="15" hidden="false" customHeight="false" outlineLevel="0" collapsed="false">
      <c r="A672" s="29" t="str">
        <f aca="false">IF(B672="","","OP-"&amp;TEXT(ROW()-4,"000"))</f>
        <v/>
      </c>
      <c r="B672" s="35"/>
      <c r="C672" s="35"/>
      <c r="D672" s="35"/>
      <c r="E672" s="39"/>
      <c r="F672" s="38" t="str">
        <f aca="false">IF(D672="","",IFERROR(INDEX(Listas!$B$5:$B$10,MATCH(D672,Listas!$A$5:$A$10,0)),""))</f>
        <v/>
      </c>
      <c r="G672" s="34" t="str">
        <f aca="false">IF(OR(E672="",F672=""),"",E672*F672)</f>
        <v/>
      </c>
      <c r="H672" s="35"/>
      <c r="I672" s="36"/>
      <c r="J672" s="36"/>
      <c r="K672" s="36"/>
      <c r="L672" s="33" t="str">
        <f aca="true">IF(I672="","",IF(K672&lt;&gt;"",K672,TODAY())-I672)</f>
        <v/>
      </c>
      <c r="M672" s="35"/>
      <c r="N672" s="35"/>
    </row>
    <row r="673" customFormat="false" ht="15" hidden="false" customHeight="false" outlineLevel="0" collapsed="false">
      <c r="A673" s="29" t="str">
        <f aca="false">IF(B673="","","OP-"&amp;TEXT(ROW()-4,"000"))</f>
        <v/>
      </c>
      <c r="B673" s="35"/>
      <c r="C673" s="35"/>
      <c r="D673" s="35"/>
      <c r="E673" s="39"/>
      <c r="F673" s="38" t="str">
        <f aca="false">IF(D673="","",IFERROR(INDEX(Listas!$B$5:$B$10,MATCH(D673,Listas!$A$5:$A$10,0)),""))</f>
        <v/>
      </c>
      <c r="G673" s="34" t="str">
        <f aca="false">IF(OR(E673="",F673=""),"",E673*F673)</f>
        <v/>
      </c>
      <c r="H673" s="35"/>
      <c r="I673" s="36"/>
      <c r="J673" s="36"/>
      <c r="K673" s="36"/>
      <c r="L673" s="33" t="str">
        <f aca="true">IF(I673="","",IF(K673&lt;&gt;"",K673,TODAY())-I673)</f>
        <v/>
      </c>
      <c r="M673" s="35"/>
      <c r="N673" s="35"/>
    </row>
    <row r="674" customFormat="false" ht="15" hidden="false" customHeight="false" outlineLevel="0" collapsed="false">
      <c r="A674" s="29" t="str">
        <f aca="false">IF(B674="","","OP-"&amp;TEXT(ROW()-4,"000"))</f>
        <v/>
      </c>
      <c r="B674" s="35"/>
      <c r="C674" s="35"/>
      <c r="D674" s="35"/>
      <c r="E674" s="39"/>
      <c r="F674" s="38" t="str">
        <f aca="false">IF(D674="","",IFERROR(INDEX(Listas!$B$5:$B$10,MATCH(D674,Listas!$A$5:$A$10,0)),""))</f>
        <v/>
      </c>
      <c r="G674" s="34" t="str">
        <f aca="false">IF(OR(E674="",F674=""),"",E674*F674)</f>
        <v/>
      </c>
      <c r="H674" s="35"/>
      <c r="I674" s="36"/>
      <c r="J674" s="36"/>
      <c r="K674" s="36"/>
      <c r="L674" s="33" t="str">
        <f aca="true">IF(I674="","",IF(K674&lt;&gt;"",K674,TODAY())-I674)</f>
        <v/>
      </c>
      <c r="M674" s="35"/>
      <c r="N674" s="35"/>
    </row>
    <row r="675" customFormat="false" ht="15" hidden="false" customHeight="false" outlineLevel="0" collapsed="false">
      <c r="A675" s="29" t="str">
        <f aca="false">IF(B675="","","OP-"&amp;TEXT(ROW()-4,"000"))</f>
        <v/>
      </c>
      <c r="B675" s="35"/>
      <c r="C675" s="35"/>
      <c r="D675" s="35"/>
      <c r="E675" s="39"/>
      <c r="F675" s="38" t="str">
        <f aca="false">IF(D675="","",IFERROR(INDEX(Listas!$B$5:$B$10,MATCH(D675,Listas!$A$5:$A$10,0)),""))</f>
        <v/>
      </c>
      <c r="G675" s="34" t="str">
        <f aca="false">IF(OR(E675="",F675=""),"",E675*F675)</f>
        <v/>
      </c>
      <c r="H675" s="35"/>
      <c r="I675" s="36"/>
      <c r="J675" s="36"/>
      <c r="K675" s="36"/>
      <c r="L675" s="33" t="str">
        <f aca="true">IF(I675="","",IF(K675&lt;&gt;"",K675,TODAY())-I675)</f>
        <v/>
      </c>
      <c r="M675" s="35"/>
      <c r="N675" s="35"/>
    </row>
    <row r="676" customFormat="false" ht="15" hidden="false" customHeight="false" outlineLevel="0" collapsed="false">
      <c r="A676" s="29" t="str">
        <f aca="false">IF(B676="","","OP-"&amp;TEXT(ROW()-4,"000"))</f>
        <v/>
      </c>
      <c r="B676" s="35"/>
      <c r="C676" s="35"/>
      <c r="D676" s="35"/>
      <c r="E676" s="39"/>
      <c r="F676" s="38" t="str">
        <f aca="false">IF(D676="","",IFERROR(INDEX(Listas!$B$5:$B$10,MATCH(D676,Listas!$A$5:$A$10,0)),""))</f>
        <v/>
      </c>
      <c r="G676" s="34" t="str">
        <f aca="false">IF(OR(E676="",F676=""),"",E676*F676)</f>
        <v/>
      </c>
      <c r="H676" s="35"/>
      <c r="I676" s="36"/>
      <c r="J676" s="36"/>
      <c r="K676" s="36"/>
      <c r="L676" s="33" t="str">
        <f aca="true">IF(I676="","",IF(K676&lt;&gt;"",K676,TODAY())-I676)</f>
        <v/>
      </c>
      <c r="M676" s="35"/>
      <c r="N676" s="35"/>
    </row>
    <row r="677" customFormat="false" ht="15" hidden="false" customHeight="false" outlineLevel="0" collapsed="false">
      <c r="A677" s="29" t="str">
        <f aca="false">IF(B677="","","OP-"&amp;TEXT(ROW()-4,"000"))</f>
        <v/>
      </c>
      <c r="B677" s="35"/>
      <c r="C677" s="35"/>
      <c r="D677" s="35"/>
      <c r="E677" s="39"/>
      <c r="F677" s="38" t="str">
        <f aca="false">IF(D677="","",IFERROR(INDEX(Listas!$B$5:$B$10,MATCH(D677,Listas!$A$5:$A$10,0)),""))</f>
        <v/>
      </c>
      <c r="G677" s="34" t="str">
        <f aca="false">IF(OR(E677="",F677=""),"",E677*F677)</f>
        <v/>
      </c>
      <c r="H677" s="35"/>
      <c r="I677" s="36"/>
      <c r="J677" s="36"/>
      <c r="K677" s="36"/>
      <c r="L677" s="33" t="str">
        <f aca="true">IF(I677="","",IF(K677&lt;&gt;"",K677,TODAY())-I677)</f>
        <v/>
      </c>
      <c r="M677" s="35"/>
      <c r="N677" s="35"/>
    </row>
    <row r="678" customFormat="false" ht="15" hidden="false" customHeight="false" outlineLevel="0" collapsed="false">
      <c r="A678" s="29" t="str">
        <f aca="false">IF(B678="","","OP-"&amp;TEXT(ROW()-4,"000"))</f>
        <v/>
      </c>
      <c r="B678" s="35"/>
      <c r="C678" s="35"/>
      <c r="D678" s="35"/>
      <c r="E678" s="39"/>
      <c r="F678" s="38" t="str">
        <f aca="false">IF(D678="","",IFERROR(INDEX(Listas!$B$5:$B$10,MATCH(D678,Listas!$A$5:$A$10,0)),""))</f>
        <v/>
      </c>
      <c r="G678" s="34" t="str">
        <f aca="false">IF(OR(E678="",F678=""),"",E678*F678)</f>
        <v/>
      </c>
      <c r="H678" s="35"/>
      <c r="I678" s="36"/>
      <c r="J678" s="36"/>
      <c r="K678" s="36"/>
      <c r="L678" s="33" t="str">
        <f aca="true">IF(I678="","",IF(K678&lt;&gt;"",K678,TODAY())-I678)</f>
        <v/>
      </c>
      <c r="M678" s="35"/>
      <c r="N678" s="35"/>
    </row>
    <row r="679" customFormat="false" ht="15" hidden="false" customHeight="false" outlineLevel="0" collapsed="false">
      <c r="A679" s="29" t="str">
        <f aca="false">IF(B679="","","OP-"&amp;TEXT(ROW()-4,"000"))</f>
        <v/>
      </c>
      <c r="B679" s="35"/>
      <c r="C679" s="35"/>
      <c r="D679" s="35"/>
      <c r="E679" s="39"/>
      <c r="F679" s="38" t="str">
        <f aca="false">IF(D679="","",IFERROR(INDEX(Listas!$B$5:$B$10,MATCH(D679,Listas!$A$5:$A$10,0)),""))</f>
        <v/>
      </c>
      <c r="G679" s="34" t="str">
        <f aca="false">IF(OR(E679="",F679=""),"",E679*F679)</f>
        <v/>
      </c>
      <c r="H679" s="35"/>
      <c r="I679" s="36"/>
      <c r="J679" s="36"/>
      <c r="K679" s="36"/>
      <c r="L679" s="33" t="str">
        <f aca="true">IF(I679="","",IF(K679&lt;&gt;"",K679,TODAY())-I679)</f>
        <v/>
      </c>
      <c r="M679" s="35"/>
      <c r="N679" s="35"/>
    </row>
    <row r="680" customFormat="false" ht="15" hidden="false" customHeight="false" outlineLevel="0" collapsed="false">
      <c r="A680" s="29" t="str">
        <f aca="false">IF(B680="","","OP-"&amp;TEXT(ROW()-4,"000"))</f>
        <v/>
      </c>
      <c r="B680" s="35"/>
      <c r="C680" s="35"/>
      <c r="D680" s="35"/>
      <c r="E680" s="39"/>
      <c r="F680" s="38" t="str">
        <f aca="false">IF(D680="","",IFERROR(INDEX(Listas!$B$5:$B$10,MATCH(D680,Listas!$A$5:$A$10,0)),""))</f>
        <v/>
      </c>
      <c r="G680" s="34" t="str">
        <f aca="false">IF(OR(E680="",F680=""),"",E680*F680)</f>
        <v/>
      </c>
      <c r="H680" s="35"/>
      <c r="I680" s="36"/>
      <c r="J680" s="36"/>
      <c r="K680" s="36"/>
      <c r="L680" s="33" t="str">
        <f aca="true">IF(I680="","",IF(K680&lt;&gt;"",K680,TODAY())-I680)</f>
        <v/>
      </c>
      <c r="M680" s="35"/>
      <c r="N680" s="35"/>
    </row>
    <row r="681" customFormat="false" ht="15" hidden="false" customHeight="false" outlineLevel="0" collapsed="false">
      <c r="A681" s="29" t="str">
        <f aca="false">IF(B681="","","OP-"&amp;TEXT(ROW()-4,"000"))</f>
        <v/>
      </c>
      <c r="B681" s="35"/>
      <c r="C681" s="35"/>
      <c r="D681" s="35"/>
      <c r="E681" s="39"/>
      <c r="F681" s="38" t="str">
        <f aca="false">IF(D681="","",IFERROR(INDEX(Listas!$B$5:$B$10,MATCH(D681,Listas!$A$5:$A$10,0)),""))</f>
        <v/>
      </c>
      <c r="G681" s="34" t="str">
        <f aca="false">IF(OR(E681="",F681=""),"",E681*F681)</f>
        <v/>
      </c>
      <c r="H681" s="35"/>
      <c r="I681" s="36"/>
      <c r="J681" s="36"/>
      <c r="K681" s="36"/>
      <c r="L681" s="33" t="str">
        <f aca="true">IF(I681="","",IF(K681&lt;&gt;"",K681,TODAY())-I681)</f>
        <v/>
      </c>
      <c r="M681" s="35"/>
      <c r="N681" s="35"/>
    </row>
    <row r="682" customFormat="false" ht="15" hidden="false" customHeight="false" outlineLevel="0" collapsed="false">
      <c r="A682" s="29" t="str">
        <f aca="false">IF(B682="","","OP-"&amp;TEXT(ROW()-4,"000"))</f>
        <v/>
      </c>
      <c r="B682" s="35"/>
      <c r="C682" s="35"/>
      <c r="D682" s="35"/>
      <c r="E682" s="39"/>
      <c r="F682" s="38" t="str">
        <f aca="false">IF(D682="","",IFERROR(INDEX(Listas!$B$5:$B$10,MATCH(D682,Listas!$A$5:$A$10,0)),""))</f>
        <v/>
      </c>
      <c r="G682" s="34" t="str">
        <f aca="false">IF(OR(E682="",F682=""),"",E682*F682)</f>
        <v/>
      </c>
      <c r="H682" s="35"/>
      <c r="I682" s="36"/>
      <c r="J682" s="36"/>
      <c r="K682" s="36"/>
      <c r="L682" s="33" t="str">
        <f aca="true">IF(I682="","",IF(K682&lt;&gt;"",K682,TODAY())-I682)</f>
        <v/>
      </c>
      <c r="M682" s="35"/>
      <c r="N682" s="35"/>
    </row>
    <row r="683" customFormat="false" ht="15" hidden="false" customHeight="false" outlineLevel="0" collapsed="false">
      <c r="A683" s="29" t="str">
        <f aca="false">IF(B683="","","OP-"&amp;TEXT(ROW()-4,"000"))</f>
        <v/>
      </c>
      <c r="B683" s="35"/>
      <c r="C683" s="35"/>
      <c r="D683" s="35"/>
      <c r="E683" s="39"/>
      <c r="F683" s="38" t="str">
        <f aca="false">IF(D683="","",IFERROR(INDEX(Listas!$B$5:$B$10,MATCH(D683,Listas!$A$5:$A$10,0)),""))</f>
        <v/>
      </c>
      <c r="G683" s="34" t="str">
        <f aca="false">IF(OR(E683="",F683=""),"",E683*F683)</f>
        <v/>
      </c>
      <c r="H683" s="35"/>
      <c r="I683" s="36"/>
      <c r="J683" s="36"/>
      <c r="K683" s="36"/>
      <c r="L683" s="33" t="str">
        <f aca="true">IF(I683="","",IF(K683&lt;&gt;"",K683,TODAY())-I683)</f>
        <v/>
      </c>
      <c r="M683" s="35"/>
      <c r="N683" s="35"/>
    </row>
    <row r="684" customFormat="false" ht="15" hidden="false" customHeight="false" outlineLevel="0" collapsed="false">
      <c r="A684" s="29" t="str">
        <f aca="false">IF(B684="","","OP-"&amp;TEXT(ROW()-4,"000"))</f>
        <v/>
      </c>
      <c r="B684" s="35"/>
      <c r="C684" s="35"/>
      <c r="D684" s="35"/>
      <c r="E684" s="39"/>
      <c r="F684" s="38" t="str">
        <f aca="false">IF(D684="","",IFERROR(INDEX(Listas!$B$5:$B$10,MATCH(D684,Listas!$A$5:$A$10,0)),""))</f>
        <v/>
      </c>
      <c r="G684" s="34" t="str">
        <f aca="false">IF(OR(E684="",F684=""),"",E684*F684)</f>
        <v/>
      </c>
      <c r="H684" s="35"/>
      <c r="I684" s="36"/>
      <c r="J684" s="36"/>
      <c r="K684" s="36"/>
      <c r="L684" s="33" t="str">
        <f aca="true">IF(I684="","",IF(K684&lt;&gt;"",K684,TODAY())-I684)</f>
        <v/>
      </c>
      <c r="M684" s="35"/>
      <c r="N684" s="35"/>
    </row>
    <row r="685" customFormat="false" ht="15" hidden="false" customHeight="false" outlineLevel="0" collapsed="false">
      <c r="A685" s="29" t="str">
        <f aca="false">IF(B685="","","OP-"&amp;TEXT(ROW()-4,"000"))</f>
        <v/>
      </c>
      <c r="B685" s="35"/>
      <c r="C685" s="35"/>
      <c r="D685" s="35"/>
      <c r="E685" s="39"/>
      <c r="F685" s="38" t="str">
        <f aca="false">IF(D685="","",IFERROR(INDEX(Listas!$B$5:$B$10,MATCH(D685,Listas!$A$5:$A$10,0)),""))</f>
        <v/>
      </c>
      <c r="G685" s="34" t="str">
        <f aca="false">IF(OR(E685="",F685=""),"",E685*F685)</f>
        <v/>
      </c>
      <c r="H685" s="35"/>
      <c r="I685" s="36"/>
      <c r="J685" s="36"/>
      <c r="K685" s="36"/>
      <c r="L685" s="33" t="str">
        <f aca="true">IF(I685="","",IF(K685&lt;&gt;"",K685,TODAY())-I685)</f>
        <v/>
      </c>
      <c r="M685" s="35"/>
      <c r="N685" s="35"/>
    </row>
    <row r="686" customFormat="false" ht="15" hidden="false" customHeight="false" outlineLevel="0" collapsed="false">
      <c r="A686" s="29" t="str">
        <f aca="false">IF(B686="","","OP-"&amp;TEXT(ROW()-4,"000"))</f>
        <v/>
      </c>
      <c r="B686" s="35"/>
      <c r="C686" s="35"/>
      <c r="D686" s="35"/>
      <c r="E686" s="39"/>
      <c r="F686" s="38" t="str">
        <f aca="false">IF(D686="","",IFERROR(INDEX(Listas!$B$5:$B$10,MATCH(D686,Listas!$A$5:$A$10,0)),""))</f>
        <v/>
      </c>
      <c r="G686" s="34" t="str">
        <f aca="false">IF(OR(E686="",F686=""),"",E686*F686)</f>
        <v/>
      </c>
      <c r="H686" s="35"/>
      <c r="I686" s="36"/>
      <c r="J686" s="36"/>
      <c r="K686" s="36"/>
      <c r="L686" s="33" t="str">
        <f aca="true">IF(I686="","",IF(K686&lt;&gt;"",K686,TODAY())-I686)</f>
        <v/>
      </c>
      <c r="M686" s="35"/>
      <c r="N686" s="35"/>
    </row>
    <row r="687" customFormat="false" ht="15" hidden="false" customHeight="false" outlineLevel="0" collapsed="false">
      <c r="A687" s="29" t="str">
        <f aca="false">IF(B687="","","OP-"&amp;TEXT(ROW()-4,"000"))</f>
        <v/>
      </c>
      <c r="B687" s="35"/>
      <c r="C687" s="35"/>
      <c r="D687" s="35"/>
      <c r="E687" s="39"/>
      <c r="F687" s="38" t="str">
        <f aca="false">IF(D687="","",IFERROR(INDEX(Listas!$B$5:$B$10,MATCH(D687,Listas!$A$5:$A$10,0)),""))</f>
        <v/>
      </c>
      <c r="G687" s="34" t="str">
        <f aca="false">IF(OR(E687="",F687=""),"",E687*F687)</f>
        <v/>
      </c>
      <c r="H687" s="35"/>
      <c r="I687" s="36"/>
      <c r="J687" s="36"/>
      <c r="K687" s="36"/>
      <c r="L687" s="33" t="str">
        <f aca="true">IF(I687="","",IF(K687&lt;&gt;"",K687,TODAY())-I687)</f>
        <v/>
      </c>
      <c r="M687" s="35"/>
      <c r="N687" s="35"/>
    </row>
    <row r="688" customFormat="false" ht="15" hidden="false" customHeight="false" outlineLevel="0" collapsed="false">
      <c r="A688" s="29" t="str">
        <f aca="false">IF(B688="","","OP-"&amp;TEXT(ROW()-4,"000"))</f>
        <v/>
      </c>
      <c r="B688" s="35"/>
      <c r="C688" s="35"/>
      <c r="D688" s="35"/>
      <c r="E688" s="39"/>
      <c r="F688" s="38" t="str">
        <f aca="false">IF(D688="","",IFERROR(INDEX(Listas!$B$5:$B$10,MATCH(D688,Listas!$A$5:$A$10,0)),""))</f>
        <v/>
      </c>
      <c r="G688" s="34" t="str">
        <f aca="false">IF(OR(E688="",F688=""),"",E688*F688)</f>
        <v/>
      </c>
      <c r="H688" s="35"/>
      <c r="I688" s="36"/>
      <c r="J688" s="36"/>
      <c r="K688" s="36"/>
      <c r="L688" s="33" t="str">
        <f aca="true">IF(I688="","",IF(K688&lt;&gt;"",K688,TODAY())-I688)</f>
        <v/>
      </c>
      <c r="M688" s="35"/>
      <c r="N688" s="35"/>
    </row>
    <row r="689" customFormat="false" ht="15" hidden="false" customHeight="false" outlineLevel="0" collapsed="false">
      <c r="A689" s="29" t="str">
        <f aca="false">IF(B689="","","OP-"&amp;TEXT(ROW()-4,"000"))</f>
        <v/>
      </c>
      <c r="B689" s="35"/>
      <c r="C689" s="35"/>
      <c r="D689" s="35"/>
      <c r="E689" s="39"/>
      <c r="F689" s="38" t="str">
        <f aca="false">IF(D689="","",IFERROR(INDEX(Listas!$B$5:$B$10,MATCH(D689,Listas!$A$5:$A$10,0)),""))</f>
        <v/>
      </c>
      <c r="G689" s="34" t="str">
        <f aca="false">IF(OR(E689="",F689=""),"",E689*F689)</f>
        <v/>
      </c>
      <c r="H689" s="35"/>
      <c r="I689" s="36"/>
      <c r="J689" s="36"/>
      <c r="K689" s="36"/>
      <c r="L689" s="33" t="str">
        <f aca="true">IF(I689="","",IF(K689&lt;&gt;"",K689,TODAY())-I689)</f>
        <v/>
      </c>
      <c r="M689" s="35"/>
      <c r="N689" s="35"/>
    </row>
    <row r="690" customFormat="false" ht="15" hidden="false" customHeight="false" outlineLevel="0" collapsed="false">
      <c r="A690" s="29" t="str">
        <f aca="false">IF(B690="","","OP-"&amp;TEXT(ROW()-4,"000"))</f>
        <v/>
      </c>
      <c r="B690" s="35"/>
      <c r="C690" s="35"/>
      <c r="D690" s="35"/>
      <c r="E690" s="39"/>
      <c r="F690" s="38" t="str">
        <f aca="false">IF(D690="","",IFERROR(INDEX(Listas!$B$5:$B$10,MATCH(D690,Listas!$A$5:$A$10,0)),""))</f>
        <v/>
      </c>
      <c r="G690" s="34" t="str">
        <f aca="false">IF(OR(E690="",F690=""),"",E690*F690)</f>
        <v/>
      </c>
      <c r="H690" s="35"/>
      <c r="I690" s="36"/>
      <c r="J690" s="36"/>
      <c r="K690" s="36"/>
      <c r="L690" s="33" t="str">
        <f aca="true">IF(I690="","",IF(K690&lt;&gt;"",K690,TODAY())-I690)</f>
        <v/>
      </c>
      <c r="M690" s="35"/>
      <c r="N690" s="35"/>
    </row>
    <row r="691" customFormat="false" ht="15" hidden="false" customHeight="false" outlineLevel="0" collapsed="false">
      <c r="A691" s="29" t="str">
        <f aca="false">IF(B691="","","OP-"&amp;TEXT(ROW()-4,"000"))</f>
        <v/>
      </c>
      <c r="B691" s="35"/>
      <c r="C691" s="35"/>
      <c r="D691" s="35"/>
      <c r="E691" s="39"/>
      <c r="F691" s="38" t="str">
        <f aca="false">IF(D691="","",IFERROR(INDEX(Listas!$B$5:$B$10,MATCH(D691,Listas!$A$5:$A$10,0)),""))</f>
        <v/>
      </c>
      <c r="G691" s="34" t="str">
        <f aca="false">IF(OR(E691="",F691=""),"",E691*F691)</f>
        <v/>
      </c>
      <c r="H691" s="35"/>
      <c r="I691" s="36"/>
      <c r="J691" s="36"/>
      <c r="K691" s="36"/>
      <c r="L691" s="33" t="str">
        <f aca="true">IF(I691="","",IF(K691&lt;&gt;"",K691,TODAY())-I691)</f>
        <v/>
      </c>
      <c r="M691" s="35"/>
      <c r="N691" s="35"/>
    </row>
    <row r="692" customFormat="false" ht="15" hidden="false" customHeight="false" outlineLevel="0" collapsed="false">
      <c r="A692" s="29" t="str">
        <f aca="false">IF(B692="","","OP-"&amp;TEXT(ROW()-4,"000"))</f>
        <v/>
      </c>
      <c r="B692" s="35"/>
      <c r="C692" s="35"/>
      <c r="D692" s="35"/>
      <c r="E692" s="39"/>
      <c r="F692" s="38" t="str">
        <f aca="false">IF(D692="","",IFERROR(INDEX(Listas!$B$5:$B$10,MATCH(D692,Listas!$A$5:$A$10,0)),""))</f>
        <v/>
      </c>
      <c r="G692" s="34" t="str">
        <f aca="false">IF(OR(E692="",F692=""),"",E692*F692)</f>
        <v/>
      </c>
      <c r="H692" s="35"/>
      <c r="I692" s="36"/>
      <c r="J692" s="36"/>
      <c r="K692" s="36"/>
      <c r="L692" s="33" t="str">
        <f aca="true">IF(I692="","",IF(K692&lt;&gt;"",K692,TODAY())-I692)</f>
        <v/>
      </c>
      <c r="M692" s="35"/>
      <c r="N692" s="35"/>
    </row>
    <row r="693" customFormat="false" ht="15" hidden="false" customHeight="false" outlineLevel="0" collapsed="false">
      <c r="A693" s="29" t="str">
        <f aca="false">IF(B693="","","OP-"&amp;TEXT(ROW()-4,"000"))</f>
        <v/>
      </c>
      <c r="B693" s="35"/>
      <c r="C693" s="35"/>
      <c r="D693" s="35"/>
      <c r="E693" s="39"/>
      <c r="F693" s="38" t="str">
        <f aca="false">IF(D693="","",IFERROR(INDEX(Listas!$B$5:$B$10,MATCH(D693,Listas!$A$5:$A$10,0)),""))</f>
        <v/>
      </c>
      <c r="G693" s="34" t="str">
        <f aca="false">IF(OR(E693="",F693=""),"",E693*F693)</f>
        <v/>
      </c>
      <c r="H693" s="35"/>
      <c r="I693" s="36"/>
      <c r="J693" s="36"/>
      <c r="K693" s="36"/>
      <c r="L693" s="33" t="str">
        <f aca="true">IF(I693="","",IF(K693&lt;&gt;"",K693,TODAY())-I693)</f>
        <v/>
      </c>
      <c r="M693" s="35"/>
      <c r="N693" s="35"/>
    </row>
    <row r="694" customFormat="false" ht="15" hidden="false" customHeight="false" outlineLevel="0" collapsed="false">
      <c r="A694" s="29" t="str">
        <f aca="false">IF(B694="","","OP-"&amp;TEXT(ROW()-4,"000"))</f>
        <v/>
      </c>
      <c r="B694" s="35"/>
      <c r="C694" s="35"/>
      <c r="D694" s="35"/>
      <c r="E694" s="39"/>
      <c r="F694" s="38" t="str">
        <f aca="false">IF(D694="","",IFERROR(INDEX(Listas!$B$5:$B$10,MATCH(D694,Listas!$A$5:$A$10,0)),""))</f>
        <v/>
      </c>
      <c r="G694" s="34" t="str">
        <f aca="false">IF(OR(E694="",F694=""),"",E694*F694)</f>
        <v/>
      </c>
      <c r="H694" s="35"/>
      <c r="I694" s="36"/>
      <c r="J694" s="36"/>
      <c r="K694" s="36"/>
      <c r="L694" s="33" t="str">
        <f aca="true">IF(I694="","",IF(K694&lt;&gt;"",K694,TODAY())-I694)</f>
        <v/>
      </c>
      <c r="M694" s="35"/>
      <c r="N694" s="35"/>
    </row>
    <row r="695" customFormat="false" ht="15" hidden="false" customHeight="false" outlineLevel="0" collapsed="false">
      <c r="A695" s="29" t="str">
        <f aca="false">IF(B695="","","OP-"&amp;TEXT(ROW()-4,"000"))</f>
        <v/>
      </c>
      <c r="B695" s="35"/>
      <c r="C695" s="35"/>
      <c r="D695" s="35"/>
      <c r="E695" s="39"/>
      <c r="F695" s="38" t="str">
        <f aca="false">IF(D695="","",IFERROR(INDEX(Listas!$B$5:$B$10,MATCH(D695,Listas!$A$5:$A$10,0)),""))</f>
        <v/>
      </c>
      <c r="G695" s="34" t="str">
        <f aca="false">IF(OR(E695="",F695=""),"",E695*F695)</f>
        <v/>
      </c>
      <c r="H695" s="35"/>
      <c r="I695" s="36"/>
      <c r="J695" s="36"/>
      <c r="K695" s="36"/>
      <c r="L695" s="33" t="str">
        <f aca="true">IF(I695="","",IF(K695&lt;&gt;"",K695,TODAY())-I695)</f>
        <v/>
      </c>
      <c r="M695" s="35"/>
      <c r="N695" s="35"/>
    </row>
    <row r="696" customFormat="false" ht="15" hidden="false" customHeight="false" outlineLevel="0" collapsed="false">
      <c r="A696" s="29" t="str">
        <f aca="false">IF(B696="","","OP-"&amp;TEXT(ROW()-4,"000"))</f>
        <v/>
      </c>
      <c r="B696" s="35"/>
      <c r="C696" s="35"/>
      <c r="D696" s="35"/>
      <c r="E696" s="39"/>
      <c r="F696" s="38" t="str">
        <f aca="false">IF(D696="","",IFERROR(INDEX(Listas!$B$5:$B$10,MATCH(D696,Listas!$A$5:$A$10,0)),""))</f>
        <v/>
      </c>
      <c r="G696" s="34" t="str">
        <f aca="false">IF(OR(E696="",F696=""),"",E696*F696)</f>
        <v/>
      </c>
      <c r="H696" s="35"/>
      <c r="I696" s="36"/>
      <c r="J696" s="36"/>
      <c r="K696" s="36"/>
      <c r="L696" s="33" t="str">
        <f aca="true">IF(I696="","",IF(K696&lt;&gt;"",K696,TODAY())-I696)</f>
        <v/>
      </c>
      <c r="M696" s="35"/>
      <c r="N696" s="35"/>
    </row>
    <row r="697" customFormat="false" ht="15" hidden="false" customHeight="false" outlineLevel="0" collapsed="false">
      <c r="A697" s="29" t="str">
        <f aca="false">IF(B697="","","OP-"&amp;TEXT(ROW()-4,"000"))</f>
        <v/>
      </c>
      <c r="B697" s="35"/>
      <c r="C697" s="35"/>
      <c r="D697" s="35"/>
      <c r="E697" s="39"/>
      <c r="F697" s="38" t="str">
        <f aca="false">IF(D697="","",IFERROR(INDEX(Listas!$B$5:$B$10,MATCH(D697,Listas!$A$5:$A$10,0)),""))</f>
        <v/>
      </c>
      <c r="G697" s="34" t="str">
        <f aca="false">IF(OR(E697="",F697=""),"",E697*F697)</f>
        <v/>
      </c>
      <c r="H697" s="35"/>
      <c r="I697" s="36"/>
      <c r="J697" s="36"/>
      <c r="K697" s="36"/>
      <c r="L697" s="33" t="str">
        <f aca="true">IF(I697="","",IF(K697&lt;&gt;"",K697,TODAY())-I697)</f>
        <v/>
      </c>
      <c r="M697" s="35"/>
      <c r="N697" s="35"/>
    </row>
    <row r="698" customFormat="false" ht="15" hidden="false" customHeight="false" outlineLevel="0" collapsed="false">
      <c r="A698" s="29" t="str">
        <f aca="false">IF(B698="","","OP-"&amp;TEXT(ROW()-4,"000"))</f>
        <v/>
      </c>
      <c r="B698" s="35"/>
      <c r="C698" s="35"/>
      <c r="D698" s="35"/>
      <c r="E698" s="39"/>
      <c r="F698" s="38" t="str">
        <f aca="false">IF(D698="","",IFERROR(INDEX(Listas!$B$5:$B$10,MATCH(D698,Listas!$A$5:$A$10,0)),""))</f>
        <v/>
      </c>
      <c r="G698" s="34" t="str">
        <f aca="false">IF(OR(E698="",F698=""),"",E698*F698)</f>
        <v/>
      </c>
      <c r="H698" s="35"/>
      <c r="I698" s="36"/>
      <c r="J698" s="36"/>
      <c r="K698" s="36"/>
      <c r="L698" s="33" t="str">
        <f aca="true">IF(I698="","",IF(K698&lt;&gt;"",K698,TODAY())-I698)</f>
        <v/>
      </c>
      <c r="M698" s="35"/>
      <c r="N698" s="35"/>
    </row>
    <row r="699" customFormat="false" ht="15" hidden="false" customHeight="false" outlineLevel="0" collapsed="false">
      <c r="A699" s="29" t="str">
        <f aca="false">IF(B699="","","OP-"&amp;TEXT(ROW()-4,"000"))</f>
        <v/>
      </c>
      <c r="B699" s="35"/>
      <c r="C699" s="35"/>
      <c r="D699" s="35"/>
      <c r="E699" s="39"/>
      <c r="F699" s="38" t="str">
        <f aca="false">IF(D699="","",IFERROR(INDEX(Listas!$B$5:$B$10,MATCH(D699,Listas!$A$5:$A$10,0)),""))</f>
        <v/>
      </c>
      <c r="G699" s="34" t="str">
        <f aca="false">IF(OR(E699="",F699=""),"",E699*F699)</f>
        <v/>
      </c>
      <c r="H699" s="35"/>
      <c r="I699" s="36"/>
      <c r="J699" s="36"/>
      <c r="K699" s="36"/>
      <c r="L699" s="33" t="str">
        <f aca="true">IF(I699="","",IF(K699&lt;&gt;"",K699,TODAY())-I699)</f>
        <v/>
      </c>
      <c r="M699" s="35"/>
      <c r="N699" s="35"/>
    </row>
    <row r="700" customFormat="false" ht="15" hidden="false" customHeight="false" outlineLevel="0" collapsed="false">
      <c r="A700" s="29" t="str">
        <f aca="false">IF(B700="","","OP-"&amp;TEXT(ROW()-4,"000"))</f>
        <v/>
      </c>
      <c r="B700" s="35"/>
      <c r="C700" s="35"/>
      <c r="D700" s="35"/>
      <c r="E700" s="39"/>
      <c r="F700" s="38" t="str">
        <f aca="false">IF(D700="","",IFERROR(INDEX(Listas!$B$5:$B$10,MATCH(D700,Listas!$A$5:$A$10,0)),""))</f>
        <v/>
      </c>
      <c r="G700" s="34" t="str">
        <f aca="false">IF(OR(E700="",F700=""),"",E700*F700)</f>
        <v/>
      </c>
      <c r="H700" s="35"/>
      <c r="I700" s="36"/>
      <c r="J700" s="36"/>
      <c r="K700" s="36"/>
      <c r="L700" s="33" t="str">
        <f aca="true">IF(I700="","",IF(K700&lt;&gt;"",K700,TODAY())-I700)</f>
        <v/>
      </c>
      <c r="M700" s="35"/>
      <c r="N700" s="35"/>
    </row>
    <row r="701" customFormat="false" ht="15" hidden="false" customHeight="false" outlineLevel="0" collapsed="false">
      <c r="A701" s="29" t="str">
        <f aca="false">IF(B701="","","OP-"&amp;TEXT(ROW()-4,"000"))</f>
        <v/>
      </c>
      <c r="B701" s="35"/>
      <c r="C701" s="35"/>
      <c r="D701" s="35"/>
      <c r="E701" s="39"/>
      <c r="F701" s="38" t="str">
        <f aca="false">IF(D701="","",IFERROR(INDEX(Listas!$B$5:$B$10,MATCH(D701,Listas!$A$5:$A$10,0)),""))</f>
        <v/>
      </c>
      <c r="G701" s="34" t="str">
        <f aca="false">IF(OR(E701="",F701=""),"",E701*F701)</f>
        <v/>
      </c>
      <c r="H701" s="35"/>
      <c r="I701" s="36"/>
      <c r="J701" s="36"/>
      <c r="K701" s="36"/>
      <c r="L701" s="33" t="str">
        <f aca="true">IF(I701="","",IF(K701&lt;&gt;"",K701,TODAY())-I701)</f>
        <v/>
      </c>
      <c r="M701" s="35"/>
      <c r="N701" s="35"/>
    </row>
    <row r="702" customFormat="false" ht="15" hidden="false" customHeight="false" outlineLevel="0" collapsed="false">
      <c r="A702" s="29" t="str">
        <f aca="false">IF(B702="","","OP-"&amp;TEXT(ROW()-4,"000"))</f>
        <v/>
      </c>
      <c r="B702" s="35"/>
      <c r="C702" s="35"/>
      <c r="D702" s="35"/>
      <c r="E702" s="39"/>
      <c r="F702" s="38" t="str">
        <f aca="false">IF(D702="","",IFERROR(INDEX(Listas!$B$5:$B$10,MATCH(D702,Listas!$A$5:$A$10,0)),""))</f>
        <v/>
      </c>
      <c r="G702" s="34" t="str">
        <f aca="false">IF(OR(E702="",F702=""),"",E702*F702)</f>
        <v/>
      </c>
      <c r="H702" s="35"/>
      <c r="I702" s="36"/>
      <c r="J702" s="36"/>
      <c r="K702" s="36"/>
      <c r="L702" s="33" t="str">
        <f aca="true">IF(I702="","",IF(K702&lt;&gt;"",K702,TODAY())-I702)</f>
        <v/>
      </c>
      <c r="M702" s="35"/>
      <c r="N702" s="35"/>
    </row>
    <row r="703" customFormat="false" ht="15" hidden="false" customHeight="false" outlineLevel="0" collapsed="false">
      <c r="A703" s="29" t="str">
        <f aca="false">IF(B703="","","OP-"&amp;TEXT(ROW()-4,"000"))</f>
        <v/>
      </c>
      <c r="B703" s="35"/>
      <c r="C703" s="35"/>
      <c r="D703" s="35"/>
      <c r="E703" s="39"/>
      <c r="F703" s="38" t="str">
        <f aca="false">IF(D703="","",IFERROR(INDEX(Listas!$B$5:$B$10,MATCH(D703,Listas!$A$5:$A$10,0)),""))</f>
        <v/>
      </c>
      <c r="G703" s="34" t="str">
        <f aca="false">IF(OR(E703="",F703=""),"",E703*F703)</f>
        <v/>
      </c>
      <c r="H703" s="35"/>
      <c r="I703" s="36"/>
      <c r="J703" s="36"/>
      <c r="K703" s="36"/>
      <c r="L703" s="33" t="str">
        <f aca="true">IF(I703="","",IF(K703&lt;&gt;"",K703,TODAY())-I703)</f>
        <v/>
      </c>
      <c r="M703" s="35"/>
      <c r="N703" s="35"/>
    </row>
    <row r="704" customFormat="false" ht="15" hidden="false" customHeight="false" outlineLevel="0" collapsed="false">
      <c r="A704" s="29" t="str">
        <f aca="false">IF(B704="","","OP-"&amp;TEXT(ROW()-4,"000"))</f>
        <v/>
      </c>
      <c r="B704" s="35"/>
      <c r="C704" s="35"/>
      <c r="D704" s="35"/>
      <c r="E704" s="39"/>
      <c r="F704" s="38" t="str">
        <f aca="false">IF(D704="","",IFERROR(INDEX(Listas!$B$5:$B$10,MATCH(D704,Listas!$A$5:$A$10,0)),""))</f>
        <v/>
      </c>
      <c r="G704" s="34" t="str">
        <f aca="false">IF(OR(E704="",F704=""),"",E704*F704)</f>
        <v/>
      </c>
      <c r="H704" s="35"/>
      <c r="I704" s="36"/>
      <c r="J704" s="36"/>
      <c r="K704" s="36"/>
      <c r="L704" s="33" t="str">
        <f aca="true">IF(I704="","",IF(K704&lt;&gt;"",K704,TODAY())-I704)</f>
        <v/>
      </c>
      <c r="M704" s="35"/>
      <c r="N704" s="35"/>
    </row>
    <row r="705" customFormat="false" ht="15" hidden="false" customHeight="false" outlineLevel="0" collapsed="false">
      <c r="A705" s="29" t="str">
        <f aca="false">IF(B705="","","OP-"&amp;TEXT(ROW()-4,"000"))</f>
        <v/>
      </c>
      <c r="B705" s="35"/>
      <c r="C705" s="35"/>
      <c r="D705" s="35"/>
      <c r="E705" s="39"/>
      <c r="F705" s="38" t="str">
        <f aca="false">IF(D705="","",IFERROR(INDEX(Listas!$B$5:$B$10,MATCH(D705,Listas!$A$5:$A$10,0)),""))</f>
        <v/>
      </c>
      <c r="G705" s="34" t="str">
        <f aca="false">IF(OR(E705="",F705=""),"",E705*F705)</f>
        <v/>
      </c>
      <c r="H705" s="35"/>
      <c r="I705" s="36"/>
      <c r="J705" s="36"/>
      <c r="K705" s="36"/>
      <c r="L705" s="33" t="str">
        <f aca="true">IF(I705="","",IF(K705&lt;&gt;"",K705,TODAY())-I705)</f>
        <v/>
      </c>
      <c r="M705" s="35"/>
      <c r="N705" s="35"/>
    </row>
    <row r="706" customFormat="false" ht="15" hidden="false" customHeight="false" outlineLevel="0" collapsed="false">
      <c r="A706" s="29" t="str">
        <f aca="false">IF(B706="","","OP-"&amp;TEXT(ROW()-4,"000"))</f>
        <v/>
      </c>
      <c r="B706" s="35"/>
      <c r="C706" s="35"/>
      <c r="D706" s="35"/>
      <c r="E706" s="39"/>
      <c r="F706" s="38" t="str">
        <f aca="false">IF(D706="","",IFERROR(INDEX(Listas!$B$5:$B$10,MATCH(D706,Listas!$A$5:$A$10,0)),""))</f>
        <v/>
      </c>
      <c r="G706" s="34" t="str">
        <f aca="false">IF(OR(E706="",F706=""),"",E706*F706)</f>
        <v/>
      </c>
      <c r="H706" s="35"/>
      <c r="I706" s="36"/>
      <c r="J706" s="36"/>
      <c r="K706" s="36"/>
      <c r="L706" s="33" t="str">
        <f aca="true">IF(I706="","",IF(K706&lt;&gt;"",K706,TODAY())-I706)</f>
        <v/>
      </c>
      <c r="M706" s="35"/>
      <c r="N706" s="35"/>
    </row>
    <row r="707" customFormat="false" ht="15" hidden="false" customHeight="false" outlineLevel="0" collapsed="false">
      <c r="A707" s="29" t="str">
        <f aca="false">IF(B707="","","OP-"&amp;TEXT(ROW()-4,"000"))</f>
        <v/>
      </c>
      <c r="B707" s="35"/>
      <c r="C707" s="35"/>
      <c r="D707" s="35"/>
      <c r="E707" s="39"/>
      <c r="F707" s="38" t="str">
        <f aca="false">IF(D707="","",IFERROR(INDEX(Listas!$B$5:$B$10,MATCH(D707,Listas!$A$5:$A$10,0)),""))</f>
        <v/>
      </c>
      <c r="G707" s="34" t="str">
        <f aca="false">IF(OR(E707="",F707=""),"",E707*F707)</f>
        <v/>
      </c>
      <c r="H707" s="35"/>
      <c r="I707" s="36"/>
      <c r="J707" s="36"/>
      <c r="K707" s="36"/>
      <c r="L707" s="33" t="str">
        <f aca="true">IF(I707="","",IF(K707&lt;&gt;"",K707,TODAY())-I707)</f>
        <v/>
      </c>
      <c r="M707" s="35"/>
      <c r="N707" s="35"/>
    </row>
    <row r="708" customFormat="false" ht="15" hidden="false" customHeight="false" outlineLevel="0" collapsed="false">
      <c r="A708" s="29" t="str">
        <f aca="false">IF(B708="","","OP-"&amp;TEXT(ROW()-4,"000"))</f>
        <v/>
      </c>
      <c r="B708" s="35"/>
      <c r="C708" s="35"/>
      <c r="D708" s="35"/>
      <c r="E708" s="39"/>
      <c r="F708" s="38" t="str">
        <f aca="false">IF(D708="","",IFERROR(INDEX(Listas!$B$5:$B$10,MATCH(D708,Listas!$A$5:$A$10,0)),""))</f>
        <v/>
      </c>
      <c r="G708" s="34" t="str">
        <f aca="false">IF(OR(E708="",F708=""),"",E708*F708)</f>
        <v/>
      </c>
      <c r="H708" s="35"/>
      <c r="I708" s="36"/>
      <c r="J708" s="36"/>
      <c r="K708" s="36"/>
      <c r="L708" s="33" t="str">
        <f aca="true">IF(I708="","",IF(K708&lt;&gt;"",K708,TODAY())-I708)</f>
        <v/>
      </c>
      <c r="M708" s="35"/>
      <c r="N708" s="35"/>
    </row>
    <row r="709" customFormat="false" ht="15" hidden="false" customHeight="false" outlineLevel="0" collapsed="false">
      <c r="A709" s="29" t="str">
        <f aca="false">IF(B709="","","OP-"&amp;TEXT(ROW()-4,"000"))</f>
        <v/>
      </c>
      <c r="B709" s="35"/>
      <c r="C709" s="35"/>
      <c r="D709" s="35"/>
      <c r="E709" s="39"/>
      <c r="F709" s="38" t="str">
        <f aca="false">IF(D709="","",IFERROR(INDEX(Listas!$B$5:$B$10,MATCH(D709,Listas!$A$5:$A$10,0)),""))</f>
        <v/>
      </c>
      <c r="G709" s="34" t="str">
        <f aca="false">IF(OR(E709="",F709=""),"",E709*F709)</f>
        <v/>
      </c>
      <c r="H709" s="35"/>
      <c r="I709" s="36"/>
      <c r="J709" s="36"/>
      <c r="K709" s="36"/>
      <c r="L709" s="33" t="str">
        <f aca="true">IF(I709="","",IF(K709&lt;&gt;"",K709,TODAY())-I709)</f>
        <v/>
      </c>
      <c r="M709" s="35"/>
      <c r="N709" s="35"/>
    </row>
    <row r="710" customFormat="false" ht="15" hidden="false" customHeight="false" outlineLevel="0" collapsed="false">
      <c r="A710" s="29" t="str">
        <f aca="false">IF(B710="","","OP-"&amp;TEXT(ROW()-4,"000"))</f>
        <v/>
      </c>
      <c r="B710" s="35"/>
      <c r="C710" s="35"/>
      <c r="D710" s="35"/>
      <c r="E710" s="39"/>
      <c r="F710" s="38" t="str">
        <f aca="false">IF(D710="","",IFERROR(INDEX(Listas!$B$5:$B$10,MATCH(D710,Listas!$A$5:$A$10,0)),""))</f>
        <v/>
      </c>
      <c r="G710" s="34" t="str">
        <f aca="false">IF(OR(E710="",F710=""),"",E710*F710)</f>
        <v/>
      </c>
      <c r="H710" s="35"/>
      <c r="I710" s="36"/>
      <c r="J710" s="36"/>
      <c r="K710" s="36"/>
      <c r="L710" s="33" t="str">
        <f aca="true">IF(I710="","",IF(K710&lt;&gt;"",K710,TODAY())-I710)</f>
        <v/>
      </c>
      <c r="M710" s="35"/>
      <c r="N710" s="35"/>
    </row>
    <row r="711" customFormat="false" ht="15" hidden="false" customHeight="false" outlineLevel="0" collapsed="false">
      <c r="A711" s="29" t="str">
        <f aca="false">IF(B711="","","OP-"&amp;TEXT(ROW()-4,"000"))</f>
        <v/>
      </c>
      <c r="B711" s="35"/>
      <c r="C711" s="35"/>
      <c r="D711" s="35"/>
      <c r="E711" s="39"/>
      <c r="F711" s="38" t="str">
        <f aca="false">IF(D711="","",IFERROR(INDEX(Listas!$B$5:$B$10,MATCH(D711,Listas!$A$5:$A$10,0)),""))</f>
        <v/>
      </c>
      <c r="G711" s="34" t="str">
        <f aca="false">IF(OR(E711="",F711=""),"",E711*F711)</f>
        <v/>
      </c>
      <c r="H711" s="35"/>
      <c r="I711" s="36"/>
      <c r="J711" s="36"/>
      <c r="K711" s="36"/>
      <c r="L711" s="33" t="str">
        <f aca="true">IF(I711="","",IF(K711&lt;&gt;"",K711,TODAY())-I711)</f>
        <v/>
      </c>
      <c r="M711" s="35"/>
      <c r="N711" s="35"/>
    </row>
    <row r="712" customFormat="false" ht="15" hidden="false" customHeight="false" outlineLevel="0" collapsed="false">
      <c r="A712" s="29" t="str">
        <f aca="false">IF(B712="","","OP-"&amp;TEXT(ROW()-4,"000"))</f>
        <v/>
      </c>
      <c r="B712" s="35"/>
      <c r="C712" s="35"/>
      <c r="D712" s="35"/>
      <c r="E712" s="39"/>
      <c r="F712" s="38" t="str">
        <f aca="false">IF(D712="","",IFERROR(INDEX(Listas!$B$5:$B$10,MATCH(D712,Listas!$A$5:$A$10,0)),""))</f>
        <v/>
      </c>
      <c r="G712" s="34" t="str">
        <f aca="false">IF(OR(E712="",F712=""),"",E712*F712)</f>
        <v/>
      </c>
      <c r="H712" s="35"/>
      <c r="I712" s="36"/>
      <c r="J712" s="36"/>
      <c r="K712" s="36"/>
      <c r="L712" s="33" t="str">
        <f aca="true">IF(I712="","",IF(K712&lt;&gt;"",K712,TODAY())-I712)</f>
        <v/>
      </c>
      <c r="M712" s="35"/>
      <c r="N712" s="35"/>
    </row>
    <row r="713" customFormat="false" ht="15" hidden="false" customHeight="false" outlineLevel="0" collapsed="false">
      <c r="A713" s="29" t="str">
        <f aca="false">IF(B713="","","OP-"&amp;TEXT(ROW()-4,"000"))</f>
        <v/>
      </c>
      <c r="B713" s="35"/>
      <c r="C713" s="35"/>
      <c r="D713" s="35"/>
      <c r="E713" s="39"/>
      <c r="F713" s="38" t="str">
        <f aca="false">IF(D713="","",IFERROR(INDEX(Listas!$B$5:$B$10,MATCH(D713,Listas!$A$5:$A$10,0)),""))</f>
        <v/>
      </c>
      <c r="G713" s="34" t="str">
        <f aca="false">IF(OR(E713="",F713=""),"",E713*F713)</f>
        <v/>
      </c>
      <c r="H713" s="35"/>
      <c r="I713" s="36"/>
      <c r="J713" s="36"/>
      <c r="K713" s="36"/>
      <c r="L713" s="33" t="str">
        <f aca="true">IF(I713="","",IF(K713&lt;&gt;"",K713,TODAY())-I713)</f>
        <v/>
      </c>
      <c r="M713" s="35"/>
      <c r="N713" s="35"/>
    </row>
    <row r="714" customFormat="false" ht="15" hidden="false" customHeight="false" outlineLevel="0" collapsed="false">
      <c r="A714" s="29" t="str">
        <f aca="false">IF(B714="","","OP-"&amp;TEXT(ROW()-4,"000"))</f>
        <v/>
      </c>
      <c r="B714" s="35"/>
      <c r="C714" s="35"/>
      <c r="D714" s="35"/>
      <c r="E714" s="39"/>
      <c r="F714" s="38" t="str">
        <f aca="false">IF(D714="","",IFERROR(INDEX(Listas!$B$5:$B$10,MATCH(D714,Listas!$A$5:$A$10,0)),""))</f>
        <v/>
      </c>
      <c r="G714" s="34" t="str">
        <f aca="false">IF(OR(E714="",F714=""),"",E714*F714)</f>
        <v/>
      </c>
      <c r="H714" s="35"/>
      <c r="I714" s="36"/>
      <c r="J714" s="36"/>
      <c r="K714" s="36"/>
      <c r="L714" s="33" t="str">
        <f aca="true">IF(I714="","",IF(K714&lt;&gt;"",K714,TODAY())-I714)</f>
        <v/>
      </c>
      <c r="M714" s="35"/>
      <c r="N714" s="35"/>
    </row>
    <row r="715" customFormat="false" ht="15" hidden="false" customHeight="false" outlineLevel="0" collapsed="false">
      <c r="A715" s="29" t="str">
        <f aca="false">IF(B715="","","OP-"&amp;TEXT(ROW()-4,"000"))</f>
        <v/>
      </c>
      <c r="B715" s="35"/>
      <c r="C715" s="35"/>
      <c r="D715" s="35"/>
      <c r="E715" s="39"/>
      <c r="F715" s="38" t="str">
        <f aca="false">IF(D715="","",IFERROR(INDEX(Listas!$B$5:$B$10,MATCH(D715,Listas!$A$5:$A$10,0)),""))</f>
        <v/>
      </c>
      <c r="G715" s="34" t="str">
        <f aca="false">IF(OR(E715="",F715=""),"",E715*F715)</f>
        <v/>
      </c>
      <c r="H715" s="35"/>
      <c r="I715" s="36"/>
      <c r="J715" s="36"/>
      <c r="K715" s="36"/>
      <c r="L715" s="33" t="str">
        <f aca="true">IF(I715="","",IF(K715&lt;&gt;"",K715,TODAY())-I715)</f>
        <v/>
      </c>
      <c r="M715" s="35"/>
      <c r="N715" s="35"/>
    </row>
    <row r="716" customFormat="false" ht="15" hidden="false" customHeight="false" outlineLevel="0" collapsed="false">
      <c r="A716" s="29" t="str">
        <f aca="false">IF(B716="","","OP-"&amp;TEXT(ROW()-4,"000"))</f>
        <v/>
      </c>
      <c r="B716" s="35"/>
      <c r="C716" s="35"/>
      <c r="D716" s="35"/>
      <c r="E716" s="39"/>
      <c r="F716" s="38" t="str">
        <f aca="false">IF(D716="","",IFERROR(INDEX(Listas!$B$5:$B$10,MATCH(D716,Listas!$A$5:$A$10,0)),""))</f>
        <v/>
      </c>
      <c r="G716" s="34" t="str">
        <f aca="false">IF(OR(E716="",F716=""),"",E716*F716)</f>
        <v/>
      </c>
      <c r="H716" s="35"/>
      <c r="I716" s="36"/>
      <c r="J716" s="36"/>
      <c r="K716" s="36"/>
      <c r="L716" s="33" t="str">
        <f aca="true">IF(I716="","",IF(K716&lt;&gt;"",K716,TODAY())-I716)</f>
        <v/>
      </c>
      <c r="M716" s="35"/>
      <c r="N716" s="35"/>
    </row>
    <row r="717" customFormat="false" ht="15" hidden="false" customHeight="false" outlineLevel="0" collapsed="false">
      <c r="A717" s="29" t="str">
        <f aca="false">IF(B717="","","OP-"&amp;TEXT(ROW()-4,"000"))</f>
        <v/>
      </c>
      <c r="B717" s="35"/>
      <c r="C717" s="35"/>
      <c r="D717" s="35"/>
      <c r="E717" s="39"/>
      <c r="F717" s="38" t="str">
        <f aca="false">IF(D717="","",IFERROR(INDEX(Listas!$B$5:$B$10,MATCH(D717,Listas!$A$5:$A$10,0)),""))</f>
        <v/>
      </c>
      <c r="G717" s="34" t="str">
        <f aca="false">IF(OR(E717="",F717=""),"",E717*F717)</f>
        <v/>
      </c>
      <c r="H717" s="35"/>
      <c r="I717" s="36"/>
      <c r="J717" s="36"/>
      <c r="K717" s="36"/>
      <c r="L717" s="33" t="str">
        <f aca="true">IF(I717="","",IF(K717&lt;&gt;"",K717,TODAY())-I717)</f>
        <v/>
      </c>
      <c r="M717" s="35"/>
      <c r="N717" s="35"/>
    </row>
    <row r="718" customFormat="false" ht="15" hidden="false" customHeight="false" outlineLevel="0" collapsed="false">
      <c r="A718" s="29" t="str">
        <f aca="false">IF(B718="","","OP-"&amp;TEXT(ROW()-4,"000"))</f>
        <v/>
      </c>
      <c r="B718" s="35"/>
      <c r="C718" s="35"/>
      <c r="D718" s="35"/>
      <c r="E718" s="39"/>
      <c r="F718" s="38" t="str">
        <f aca="false">IF(D718="","",IFERROR(INDEX(Listas!$B$5:$B$10,MATCH(D718,Listas!$A$5:$A$10,0)),""))</f>
        <v/>
      </c>
      <c r="G718" s="34" t="str">
        <f aca="false">IF(OR(E718="",F718=""),"",E718*F718)</f>
        <v/>
      </c>
      <c r="H718" s="35"/>
      <c r="I718" s="36"/>
      <c r="J718" s="36"/>
      <c r="K718" s="36"/>
      <c r="L718" s="33" t="str">
        <f aca="true">IF(I718="","",IF(K718&lt;&gt;"",K718,TODAY())-I718)</f>
        <v/>
      </c>
      <c r="M718" s="35"/>
      <c r="N718" s="35"/>
    </row>
    <row r="719" customFormat="false" ht="15" hidden="false" customHeight="false" outlineLevel="0" collapsed="false">
      <c r="A719" s="29" t="str">
        <f aca="false">IF(B719="","","OP-"&amp;TEXT(ROW()-4,"000"))</f>
        <v/>
      </c>
      <c r="B719" s="35"/>
      <c r="C719" s="35"/>
      <c r="D719" s="35"/>
      <c r="E719" s="39"/>
      <c r="F719" s="38" t="str">
        <f aca="false">IF(D719="","",IFERROR(INDEX(Listas!$B$5:$B$10,MATCH(D719,Listas!$A$5:$A$10,0)),""))</f>
        <v/>
      </c>
      <c r="G719" s="34" t="str">
        <f aca="false">IF(OR(E719="",F719=""),"",E719*F719)</f>
        <v/>
      </c>
      <c r="H719" s="35"/>
      <c r="I719" s="36"/>
      <c r="J719" s="36"/>
      <c r="K719" s="36"/>
      <c r="L719" s="33" t="str">
        <f aca="true">IF(I719="","",IF(K719&lt;&gt;"",K719,TODAY())-I719)</f>
        <v/>
      </c>
      <c r="M719" s="35"/>
      <c r="N719" s="35"/>
    </row>
    <row r="720" customFormat="false" ht="15" hidden="false" customHeight="false" outlineLevel="0" collapsed="false">
      <c r="A720" s="29" t="str">
        <f aca="false">IF(B720="","","OP-"&amp;TEXT(ROW()-4,"000"))</f>
        <v/>
      </c>
      <c r="B720" s="35"/>
      <c r="C720" s="35"/>
      <c r="D720" s="35"/>
      <c r="E720" s="39"/>
      <c r="F720" s="38" t="str">
        <f aca="false">IF(D720="","",IFERROR(INDEX(Listas!$B$5:$B$10,MATCH(D720,Listas!$A$5:$A$10,0)),""))</f>
        <v/>
      </c>
      <c r="G720" s="34" t="str">
        <f aca="false">IF(OR(E720="",F720=""),"",E720*F720)</f>
        <v/>
      </c>
      <c r="H720" s="35"/>
      <c r="I720" s="36"/>
      <c r="J720" s="36"/>
      <c r="K720" s="36"/>
      <c r="L720" s="33" t="str">
        <f aca="true">IF(I720="","",IF(K720&lt;&gt;"",K720,TODAY())-I720)</f>
        <v/>
      </c>
      <c r="M720" s="35"/>
      <c r="N720" s="35"/>
    </row>
    <row r="721" customFormat="false" ht="15" hidden="false" customHeight="false" outlineLevel="0" collapsed="false">
      <c r="A721" s="29" t="str">
        <f aca="false">IF(B721="","","OP-"&amp;TEXT(ROW()-4,"000"))</f>
        <v/>
      </c>
      <c r="B721" s="35"/>
      <c r="C721" s="35"/>
      <c r="D721" s="35"/>
      <c r="E721" s="39"/>
      <c r="F721" s="38" t="str">
        <f aca="false">IF(D721="","",IFERROR(INDEX(Listas!$B$5:$B$10,MATCH(D721,Listas!$A$5:$A$10,0)),""))</f>
        <v/>
      </c>
      <c r="G721" s="34" t="str">
        <f aca="false">IF(OR(E721="",F721=""),"",E721*F721)</f>
        <v/>
      </c>
      <c r="H721" s="35"/>
      <c r="I721" s="36"/>
      <c r="J721" s="36"/>
      <c r="K721" s="36"/>
      <c r="L721" s="33" t="str">
        <f aca="true">IF(I721="","",IF(K721&lt;&gt;"",K721,TODAY())-I721)</f>
        <v/>
      </c>
      <c r="M721" s="35"/>
      <c r="N721" s="35"/>
    </row>
    <row r="722" customFormat="false" ht="15" hidden="false" customHeight="false" outlineLevel="0" collapsed="false">
      <c r="A722" s="29" t="str">
        <f aca="false">IF(B722="","","OP-"&amp;TEXT(ROW()-4,"000"))</f>
        <v/>
      </c>
      <c r="B722" s="35"/>
      <c r="C722" s="35"/>
      <c r="D722" s="35"/>
      <c r="E722" s="39"/>
      <c r="F722" s="38" t="str">
        <f aca="false">IF(D722="","",IFERROR(INDEX(Listas!$B$5:$B$10,MATCH(D722,Listas!$A$5:$A$10,0)),""))</f>
        <v/>
      </c>
      <c r="G722" s="34" t="str">
        <f aca="false">IF(OR(E722="",F722=""),"",E722*F722)</f>
        <v/>
      </c>
      <c r="H722" s="35"/>
      <c r="I722" s="36"/>
      <c r="J722" s="36"/>
      <c r="K722" s="36"/>
      <c r="L722" s="33" t="str">
        <f aca="true">IF(I722="","",IF(K722&lt;&gt;"",K722,TODAY())-I722)</f>
        <v/>
      </c>
      <c r="M722" s="35"/>
      <c r="N722" s="35"/>
    </row>
    <row r="723" customFormat="false" ht="15" hidden="false" customHeight="false" outlineLevel="0" collapsed="false">
      <c r="A723" s="29" t="str">
        <f aca="false">IF(B723="","","OP-"&amp;TEXT(ROW()-4,"000"))</f>
        <v/>
      </c>
      <c r="B723" s="35"/>
      <c r="C723" s="35"/>
      <c r="D723" s="35"/>
      <c r="E723" s="39"/>
      <c r="F723" s="38" t="str">
        <f aca="false">IF(D723="","",IFERROR(INDEX(Listas!$B$5:$B$10,MATCH(D723,Listas!$A$5:$A$10,0)),""))</f>
        <v/>
      </c>
      <c r="G723" s="34" t="str">
        <f aca="false">IF(OR(E723="",F723=""),"",E723*F723)</f>
        <v/>
      </c>
      <c r="H723" s="35"/>
      <c r="I723" s="36"/>
      <c r="J723" s="36"/>
      <c r="K723" s="36"/>
      <c r="L723" s="33" t="str">
        <f aca="true">IF(I723="","",IF(K723&lt;&gt;"",K723,TODAY())-I723)</f>
        <v/>
      </c>
      <c r="M723" s="35"/>
      <c r="N723" s="35"/>
    </row>
    <row r="724" customFormat="false" ht="15" hidden="false" customHeight="false" outlineLevel="0" collapsed="false">
      <c r="A724" s="29" t="str">
        <f aca="false">IF(B724="","","OP-"&amp;TEXT(ROW()-4,"000"))</f>
        <v/>
      </c>
      <c r="B724" s="35"/>
      <c r="C724" s="35"/>
      <c r="D724" s="35"/>
      <c r="E724" s="39"/>
      <c r="F724" s="38" t="str">
        <f aca="false">IF(D724="","",IFERROR(INDEX(Listas!$B$5:$B$10,MATCH(D724,Listas!$A$5:$A$10,0)),""))</f>
        <v/>
      </c>
      <c r="G724" s="34" t="str">
        <f aca="false">IF(OR(E724="",F724=""),"",E724*F724)</f>
        <v/>
      </c>
      <c r="H724" s="35"/>
      <c r="I724" s="36"/>
      <c r="J724" s="36"/>
      <c r="K724" s="36"/>
      <c r="L724" s="33" t="str">
        <f aca="true">IF(I724="","",IF(K724&lt;&gt;"",K724,TODAY())-I724)</f>
        <v/>
      </c>
      <c r="M724" s="35"/>
      <c r="N724" s="35"/>
    </row>
    <row r="725" customFormat="false" ht="15" hidden="false" customHeight="false" outlineLevel="0" collapsed="false">
      <c r="A725" s="29" t="str">
        <f aca="false">IF(B725="","","OP-"&amp;TEXT(ROW()-4,"000"))</f>
        <v/>
      </c>
      <c r="B725" s="35"/>
      <c r="C725" s="35"/>
      <c r="D725" s="35"/>
      <c r="E725" s="39"/>
      <c r="F725" s="38" t="str">
        <f aca="false">IF(D725="","",IFERROR(INDEX(Listas!$B$5:$B$10,MATCH(D725,Listas!$A$5:$A$10,0)),""))</f>
        <v/>
      </c>
      <c r="G725" s="34" t="str">
        <f aca="false">IF(OR(E725="",F725=""),"",E725*F725)</f>
        <v/>
      </c>
      <c r="H725" s="35"/>
      <c r="I725" s="36"/>
      <c r="J725" s="36"/>
      <c r="K725" s="36"/>
      <c r="L725" s="33" t="str">
        <f aca="true">IF(I725="","",IF(K725&lt;&gt;"",K725,TODAY())-I725)</f>
        <v/>
      </c>
      <c r="M725" s="35"/>
      <c r="N725" s="35"/>
    </row>
    <row r="726" customFormat="false" ht="15" hidden="false" customHeight="false" outlineLevel="0" collapsed="false">
      <c r="A726" s="29" t="str">
        <f aca="false">IF(B726="","","OP-"&amp;TEXT(ROW()-4,"000"))</f>
        <v/>
      </c>
      <c r="B726" s="35"/>
      <c r="C726" s="35"/>
      <c r="D726" s="35"/>
      <c r="E726" s="39"/>
      <c r="F726" s="38" t="str">
        <f aca="false">IF(D726="","",IFERROR(INDEX(Listas!$B$5:$B$10,MATCH(D726,Listas!$A$5:$A$10,0)),""))</f>
        <v/>
      </c>
      <c r="G726" s="34" t="str">
        <f aca="false">IF(OR(E726="",F726=""),"",E726*F726)</f>
        <v/>
      </c>
      <c r="H726" s="35"/>
      <c r="I726" s="36"/>
      <c r="J726" s="36"/>
      <c r="K726" s="36"/>
      <c r="L726" s="33" t="str">
        <f aca="true">IF(I726="","",IF(K726&lt;&gt;"",K726,TODAY())-I726)</f>
        <v/>
      </c>
      <c r="M726" s="35"/>
      <c r="N726" s="35"/>
    </row>
    <row r="727" customFormat="false" ht="15" hidden="false" customHeight="false" outlineLevel="0" collapsed="false">
      <c r="A727" s="29" t="str">
        <f aca="false">IF(B727="","","OP-"&amp;TEXT(ROW()-4,"000"))</f>
        <v/>
      </c>
      <c r="B727" s="35"/>
      <c r="C727" s="35"/>
      <c r="D727" s="35"/>
      <c r="E727" s="39"/>
      <c r="F727" s="38" t="str">
        <f aca="false">IF(D727="","",IFERROR(INDEX(Listas!$B$5:$B$10,MATCH(D727,Listas!$A$5:$A$10,0)),""))</f>
        <v/>
      </c>
      <c r="G727" s="34" t="str">
        <f aca="false">IF(OR(E727="",F727=""),"",E727*F727)</f>
        <v/>
      </c>
      <c r="H727" s="35"/>
      <c r="I727" s="36"/>
      <c r="J727" s="36"/>
      <c r="K727" s="36"/>
      <c r="L727" s="33" t="str">
        <f aca="true">IF(I727="","",IF(K727&lt;&gt;"",K727,TODAY())-I727)</f>
        <v/>
      </c>
      <c r="M727" s="35"/>
      <c r="N727" s="35"/>
    </row>
    <row r="728" customFormat="false" ht="15" hidden="false" customHeight="false" outlineLevel="0" collapsed="false">
      <c r="A728" s="29" t="str">
        <f aca="false">IF(B728="","","OP-"&amp;TEXT(ROW()-4,"000"))</f>
        <v/>
      </c>
      <c r="B728" s="35"/>
      <c r="C728" s="35"/>
      <c r="D728" s="35"/>
      <c r="E728" s="39"/>
      <c r="F728" s="38" t="str">
        <f aca="false">IF(D728="","",IFERROR(INDEX(Listas!$B$5:$B$10,MATCH(D728,Listas!$A$5:$A$10,0)),""))</f>
        <v/>
      </c>
      <c r="G728" s="34" t="str">
        <f aca="false">IF(OR(E728="",F728=""),"",E728*F728)</f>
        <v/>
      </c>
      <c r="H728" s="35"/>
      <c r="I728" s="36"/>
      <c r="J728" s="36"/>
      <c r="K728" s="36"/>
      <c r="L728" s="33" t="str">
        <f aca="true">IF(I728="","",IF(K728&lt;&gt;"",K728,TODAY())-I728)</f>
        <v/>
      </c>
      <c r="M728" s="35"/>
      <c r="N728" s="35"/>
    </row>
    <row r="729" customFormat="false" ht="15" hidden="false" customHeight="false" outlineLevel="0" collapsed="false">
      <c r="A729" s="29" t="str">
        <f aca="false">IF(B729="","","OP-"&amp;TEXT(ROW()-4,"000"))</f>
        <v/>
      </c>
      <c r="B729" s="35"/>
      <c r="C729" s="35"/>
      <c r="D729" s="35"/>
      <c r="E729" s="39"/>
      <c r="F729" s="38" t="str">
        <f aca="false">IF(D729="","",IFERROR(INDEX(Listas!$B$5:$B$10,MATCH(D729,Listas!$A$5:$A$10,0)),""))</f>
        <v/>
      </c>
      <c r="G729" s="34" t="str">
        <f aca="false">IF(OR(E729="",F729=""),"",E729*F729)</f>
        <v/>
      </c>
      <c r="H729" s="35"/>
      <c r="I729" s="36"/>
      <c r="J729" s="36"/>
      <c r="K729" s="36"/>
      <c r="L729" s="33" t="str">
        <f aca="true">IF(I729="","",IF(K729&lt;&gt;"",K729,TODAY())-I729)</f>
        <v/>
      </c>
      <c r="M729" s="35"/>
      <c r="N729" s="35"/>
    </row>
    <row r="730" customFormat="false" ht="15" hidden="false" customHeight="false" outlineLevel="0" collapsed="false">
      <c r="A730" s="29" t="str">
        <f aca="false">IF(B730="","","OP-"&amp;TEXT(ROW()-4,"000"))</f>
        <v/>
      </c>
      <c r="B730" s="35"/>
      <c r="C730" s="35"/>
      <c r="D730" s="35"/>
      <c r="E730" s="39"/>
      <c r="F730" s="38" t="str">
        <f aca="false">IF(D730="","",IFERROR(INDEX(Listas!$B$5:$B$10,MATCH(D730,Listas!$A$5:$A$10,0)),""))</f>
        <v/>
      </c>
      <c r="G730" s="34" t="str">
        <f aca="false">IF(OR(E730="",F730=""),"",E730*F730)</f>
        <v/>
      </c>
      <c r="H730" s="35"/>
      <c r="I730" s="36"/>
      <c r="J730" s="36"/>
      <c r="K730" s="36"/>
      <c r="L730" s="33" t="str">
        <f aca="true">IF(I730="","",IF(K730&lt;&gt;"",K730,TODAY())-I730)</f>
        <v/>
      </c>
      <c r="M730" s="35"/>
      <c r="N730" s="35"/>
    </row>
    <row r="731" customFormat="false" ht="15" hidden="false" customHeight="false" outlineLevel="0" collapsed="false">
      <c r="A731" s="29" t="str">
        <f aca="false">IF(B731="","","OP-"&amp;TEXT(ROW()-4,"000"))</f>
        <v/>
      </c>
      <c r="B731" s="35"/>
      <c r="C731" s="35"/>
      <c r="D731" s="35"/>
      <c r="E731" s="39"/>
      <c r="F731" s="38" t="str">
        <f aca="false">IF(D731="","",IFERROR(INDEX(Listas!$B$5:$B$10,MATCH(D731,Listas!$A$5:$A$10,0)),""))</f>
        <v/>
      </c>
      <c r="G731" s="34" t="str">
        <f aca="false">IF(OR(E731="",F731=""),"",E731*F731)</f>
        <v/>
      </c>
      <c r="H731" s="35"/>
      <c r="I731" s="36"/>
      <c r="J731" s="36"/>
      <c r="K731" s="36"/>
      <c r="L731" s="33" t="str">
        <f aca="true">IF(I731="","",IF(K731&lt;&gt;"",K731,TODAY())-I731)</f>
        <v/>
      </c>
      <c r="M731" s="35"/>
      <c r="N731" s="35"/>
    </row>
    <row r="732" customFormat="false" ht="15" hidden="false" customHeight="false" outlineLevel="0" collapsed="false">
      <c r="A732" s="29" t="str">
        <f aca="false">IF(B732="","","OP-"&amp;TEXT(ROW()-4,"000"))</f>
        <v/>
      </c>
      <c r="B732" s="35"/>
      <c r="C732" s="35"/>
      <c r="D732" s="35"/>
      <c r="E732" s="39"/>
      <c r="F732" s="38" t="str">
        <f aca="false">IF(D732="","",IFERROR(INDEX(Listas!$B$5:$B$10,MATCH(D732,Listas!$A$5:$A$10,0)),""))</f>
        <v/>
      </c>
      <c r="G732" s="34" t="str">
        <f aca="false">IF(OR(E732="",F732=""),"",E732*F732)</f>
        <v/>
      </c>
      <c r="H732" s="35"/>
      <c r="I732" s="36"/>
      <c r="J732" s="36"/>
      <c r="K732" s="36"/>
      <c r="L732" s="33" t="str">
        <f aca="true">IF(I732="","",IF(K732&lt;&gt;"",K732,TODAY())-I732)</f>
        <v/>
      </c>
      <c r="M732" s="35"/>
      <c r="N732" s="35"/>
    </row>
    <row r="733" customFormat="false" ht="15" hidden="false" customHeight="false" outlineLevel="0" collapsed="false">
      <c r="A733" s="29" t="str">
        <f aca="false">IF(B733="","","OP-"&amp;TEXT(ROW()-4,"000"))</f>
        <v/>
      </c>
      <c r="B733" s="35"/>
      <c r="C733" s="35"/>
      <c r="D733" s="35"/>
      <c r="E733" s="39"/>
      <c r="F733" s="38" t="str">
        <f aca="false">IF(D733="","",IFERROR(INDEX(Listas!$B$5:$B$10,MATCH(D733,Listas!$A$5:$A$10,0)),""))</f>
        <v/>
      </c>
      <c r="G733" s="34" t="str">
        <f aca="false">IF(OR(E733="",F733=""),"",E733*F733)</f>
        <v/>
      </c>
      <c r="H733" s="35"/>
      <c r="I733" s="36"/>
      <c r="J733" s="36"/>
      <c r="K733" s="36"/>
      <c r="L733" s="33" t="str">
        <f aca="true">IF(I733="","",IF(K733&lt;&gt;"",K733,TODAY())-I733)</f>
        <v/>
      </c>
      <c r="M733" s="35"/>
      <c r="N733" s="35"/>
    </row>
    <row r="734" customFormat="false" ht="15" hidden="false" customHeight="false" outlineLevel="0" collapsed="false">
      <c r="A734" s="29" t="str">
        <f aca="false">IF(B734="","","OP-"&amp;TEXT(ROW()-4,"000"))</f>
        <v/>
      </c>
      <c r="B734" s="35"/>
      <c r="C734" s="35"/>
      <c r="D734" s="35"/>
      <c r="E734" s="39"/>
      <c r="F734" s="38" t="str">
        <f aca="false">IF(D734="","",IFERROR(INDEX(Listas!$B$5:$B$10,MATCH(D734,Listas!$A$5:$A$10,0)),""))</f>
        <v/>
      </c>
      <c r="G734" s="34" t="str">
        <f aca="false">IF(OR(E734="",F734=""),"",E734*F734)</f>
        <v/>
      </c>
      <c r="H734" s="35"/>
      <c r="I734" s="36"/>
      <c r="J734" s="36"/>
      <c r="K734" s="36"/>
      <c r="L734" s="33" t="str">
        <f aca="true">IF(I734="","",IF(K734&lt;&gt;"",K734,TODAY())-I734)</f>
        <v/>
      </c>
      <c r="M734" s="35"/>
      <c r="N734" s="35"/>
    </row>
    <row r="735" customFormat="false" ht="15" hidden="false" customHeight="false" outlineLevel="0" collapsed="false">
      <c r="A735" s="29" t="str">
        <f aca="false">IF(B735="","","OP-"&amp;TEXT(ROW()-4,"000"))</f>
        <v/>
      </c>
      <c r="B735" s="35"/>
      <c r="C735" s="35"/>
      <c r="D735" s="35"/>
      <c r="E735" s="39"/>
      <c r="F735" s="38" t="str">
        <f aca="false">IF(D735="","",IFERROR(INDEX(Listas!$B$5:$B$10,MATCH(D735,Listas!$A$5:$A$10,0)),""))</f>
        <v/>
      </c>
      <c r="G735" s="34" t="str">
        <f aca="false">IF(OR(E735="",F735=""),"",E735*F735)</f>
        <v/>
      </c>
      <c r="H735" s="35"/>
      <c r="I735" s="36"/>
      <c r="J735" s="36"/>
      <c r="K735" s="36"/>
      <c r="L735" s="33" t="str">
        <f aca="true">IF(I735="","",IF(K735&lt;&gt;"",K735,TODAY())-I735)</f>
        <v/>
      </c>
      <c r="M735" s="35"/>
      <c r="N735" s="35"/>
    </row>
    <row r="736" customFormat="false" ht="15" hidden="false" customHeight="false" outlineLevel="0" collapsed="false">
      <c r="A736" s="29" t="str">
        <f aca="false">IF(B736="","","OP-"&amp;TEXT(ROW()-4,"000"))</f>
        <v/>
      </c>
      <c r="B736" s="35"/>
      <c r="C736" s="35"/>
      <c r="D736" s="35"/>
      <c r="E736" s="39"/>
      <c r="F736" s="38" t="str">
        <f aca="false">IF(D736="","",IFERROR(INDEX(Listas!$B$5:$B$10,MATCH(D736,Listas!$A$5:$A$10,0)),""))</f>
        <v/>
      </c>
      <c r="G736" s="34" t="str">
        <f aca="false">IF(OR(E736="",F736=""),"",E736*F736)</f>
        <v/>
      </c>
      <c r="H736" s="35"/>
      <c r="I736" s="36"/>
      <c r="J736" s="36"/>
      <c r="K736" s="36"/>
      <c r="L736" s="33" t="str">
        <f aca="true">IF(I736="","",IF(K736&lt;&gt;"",K736,TODAY())-I736)</f>
        <v/>
      </c>
      <c r="M736" s="35"/>
      <c r="N736" s="35"/>
    </row>
    <row r="737" customFormat="false" ht="15" hidden="false" customHeight="false" outlineLevel="0" collapsed="false">
      <c r="A737" s="29" t="str">
        <f aca="false">IF(B737="","","OP-"&amp;TEXT(ROW()-4,"000"))</f>
        <v/>
      </c>
      <c r="B737" s="35"/>
      <c r="C737" s="35"/>
      <c r="D737" s="35"/>
      <c r="E737" s="39"/>
      <c r="F737" s="38" t="str">
        <f aca="false">IF(D737="","",IFERROR(INDEX(Listas!$B$5:$B$10,MATCH(D737,Listas!$A$5:$A$10,0)),""))</f>
        <v/>
      </c>
      <c r="G737" s="34" t="str">
        <f aca="false">IF(OR(E737="",F737=""),"",E737*F737)</f>
        <v/>
      </c>
      <c r="H737" s="35"/>
      <c r="I737" s="36"/>
      <c r="J737" s="36"/>
      <c r="K737" s="36"/>
      <c r="L737" s="33" t="str">
        <f aca="true">IF(I737="","",IF(K737&lt;&gt;"",K737,TODAY())-I737)</f>
        <v/>
      </c>
      <c r="M737" s="35"/>
      <c r="N737" s="35"/>
    </row>
    <row r="738" customFormat="false" ht="15" hidden="false" customHeight="false" outlineLevel="0" collapsed="false">
      <c r="A738" s="29" t="str">
        <f aca="false">IF(B738="","","OP-"&amp;TEXT(ROW()-4,"000"))</f>
        <v/>
      </c>
      <c r="B738" s="35"/>
      <c r="C738" s="35"/>
      <c r="D738" s="35"/>
      <c r="E738" s="39"/>
      <c r="F738" s="38" t="str">
        <f aca="false">IF(D738="","",IFERROR(INDEX(Listas!$B$5:$B$10,MATCH(D738,Listas!$A$5:$A$10,0)),""))</f>
        <v/>
      </c>
      <c r="G738" s="34" t="str">
        <f aca="false">IF(OR(E738="",F738=""),"",E738*F738)</f>
        <v/>
      </c>
      <c r="H738" s="35"/>
      <c r="I738" s="36"/>
      <c r="J738" s="36"/>
      <c r="K738" s="36"/>
      <c r="L738" s="33" t="str">
        <f aca="true">IF(I738="","",IF(K738&lt;&gt;"",K738,TODAY())-I738)</f>
        <v/>
      </c>
      <c r="M738" s="35"/>
      <c r="N738" s="35"/>
    </row>
    <row r="739" customFormat="false" ht="15" hidden="false" customHeight="false" outlineLevel="0" collapsed="false">
      <c r="A739" s="29" t="str">
        <f aca="false">IF(B739="","","OP-"&amp;TEXT(ROW()-4,"000"))</f>
        <v/>
      </c>
      <c r="B739" s="35"/>
      <c r="C739" s="35"/>
      <c r="D739" s="35"/>
      <c r="E739" s="39"/>
      <c r="F739" s="38" t="str">
        <f aca="false">IF(D739="","",IFERROR(INDEX(Listas!$B$5:$B$10,MATCH(D739,Listas!$A$5:$A$10,0)),""))</f>
        <v/>
      </c>
      <c r="G739" s="34" t="str">
        <f aca="false">IF(OR(E739="",F739=""),"",E739*F739)</f>
        <v/>
      </c>
      <c r="H739" s="35"/>
      <c r="I739" s="36"/>
      <c r="J739" s="36"/>
      <c r="K739" s="36"/>
      <c r="L739" s="33" t="str">
        <f aca="true">IF(I739="","",IF(K739&lt;&gt;"",K739,TODAY())-I739)</f>
        <v/>
      </c>
      <c r="M739" s="35"/>
      <c r="N739" s="35"/>
    </row>
    <row r="740" customFormat="false" ht="15" hidden="false" customHeight="false" outlineLevel="0" collapsed="false">
      <c r="A740" s="29" t="str">
        <f aca="false">IF(B740="","","OP-"&amp;TEXT(ROW()-4,"000"))</f>
        <v/>
      </c>
      <c r="B740" s="35"/>
      <c r="C740" s="35"/>
      <c r="D740" s="35"/>
      <c r="E740" s="39"/>
      <c r="F740" s="38" t="str">
        <f aca="false">IF(D740="","",IFERROR(INDEX(Listas!$B$5:$B$10,MATCH(D740,Listas!$A$5:$A$10,0)),""))</f>
        <v/>
      </c>
      <c r="G740" s="34" t="str">
        <f aca="false">IF(OR(E740="",F740=""),"",E740*F740)</f>
        <v/>
      </c>
      <c r="H740" s="35"/>
      <c r="I740" s="36"/>
      <c r="J740" s="36"/>
      <c r="K740" s="36"/>
      <c r="L740" s="33" t="str">
        <f aca="true">IF(I740="","",IF(K740&lt;&gt;"",K740,TODAY())-I740)</f>
        <v/>
      </c>
      <c r="M740" s="35"/>
      <c r="N740" s="35"/>
    </row>
    <row r="741" customFormat="false" ht="15" hidden="false" customHeight="false" outlineLevel="0" collapsed="false">
      <c r="A741" s="29" t="str">
        <f aca="false">IF(B741="","","OP-"&amp;TEXT(ROW()-4,"000"))</f>
        <v/>
      </c>
      <c r="B741" s="35"/>
      <c r="C741" s="35"/>
      <c r="D741" s="35"/>
      <c r="E741" s="39"/>
      <c r="F741" s="38" t="str">
        <f aca="false">IF(D741="","",IFERROR(INDEX(Listas!$B$5:$B$10,MATCH(D741,Listas!$A$5:$A$10,0)),""))</f>
        <v/>
      </c>
      <c r="G741" s="34" t="str">
        <f aca="false">IF(OR(E741="",F741=""),"",E741*F741)</f>
        <v/>
      </c>
      <c r="H741" s="35"/>
      <c r="I741" s="36"/>
      <c r="J741" s="36"/>
      <c r="K741" s="36"/>
      <c r="L741" s="33" t="str">
        <f aca="true">IF(I741="","",IF(K741&lt;&gt;"",K741,TODAY())-I741)</f>
        <v/>
      </c>
      <c r="M741" s="35"/>
      <c r="N741" s="35"/>
    </row>
    <row r="742" customFormat="false" ht="15" hidden="false" customHeight="false" outlineLevel="0" collapsed="false">
      <c r="A742" s="29" t="str">
        <f aca="false">IF(B742="","","OP-"&amp;TEXT(ROW()-4,"000"))</f>
        <v/>
      </c>
      <c r="B742" s="35"/>
      <c r="C742" s="35"/>
      <c r="D742" s="35"/>
      <c r="E742" s="39"/>
      <c r="F742" s="38" t="str">
        <f aca="false">IF(D742="","",IFERROR(INDEX(Listas!$B$5:$B$10,MATCH(D742,Listas!$A$5:$A$10,0)),""))</f>
        <v/>
      </c>
      <c r="G742" s="34" t="str">
        <f aca="false">IF(OR(E742="",F742=""),"",E742*F742)</f>
        <v/>
      </c>
      <c r="H742" s="35"/>
      <c r="I742" s="36"/>
      <c r="J742" s="36"/>
      <c r="K742" s="36"/>
      <c r="L742" s="33" t="str">
        <f aca="true">IF(I742="","",IF(K742&lt;&gt;"",K742,TODAY())-I742)</f>
        <v/>
      </c>
      <c r="M742" s="35"/>
      <c r="N742" s="35"/>
    </row>
    <row r="743" customFormat="false" ht="15" hidden="false" customHeight="false" outlineLevel="0" collapsed="false">
      <c r="A743" s="29" t="str">
        <f aca="false">IF(B743="","","OP-"&amp;TEXT(ROW()-4,"000"))</f>
        <v/>
      </c>
      <c r="B743" s="35"/>
      <c r="C743" s="35"/>
      <c r="D743" s="35"/>
      <c r="E743" s="39"/>
      <c r="F743" s="38" t="str">
        <f aca="false">IF(D743="","",IFERROR(INDEX(Listas!$B$5:$B$10,MATCH(D743,Listas!$A$5:$A$10,0)),""))</f>
        <v/>
      </c>
      <c r="G743" s="34" t="str">
        <f aca="false">IF(OR(E743="",F743=""),"",E743*F743)</f>
        <v/>
      </c>
      <c r="H743" s="35"/>
      <c r="I743" s="36"/>
      <c r="J743" s="36"/>
      <c r="K743" s="36"/>
      <c r="L743" s="33" t="str">
        <f aca="true">IF(I743="","",IF(K743&lt;&gt;"",K743,TODAY())-I743)</f>
        <v/>
      </c>
      <c r="M743" s="35"/>
      <c r="N743" s="35"/>
    </row>
    <row r="744" customFormat="false" ht="15" hidden="false" customHeight="false" outlineLevel="0" collapsed="false">
      <c r="A744" s="29" t="str">
        <f aca="false">IF(B744="","","OP-"&amp;TEXT(ROW()-4,"000"))</f>
        <v/>
      </c>
      <c r="B744" s="35"/>
      <c r="C744" s="35"/>
      <c r="D744" s="35"/>
      <c r="E744" s="39"/>
      <c r="F744" s="38" t="str">
        <f aca="false">IF(D744="","",IFERROR(INDEX(Listas!$B$5:$B$10,MATCH(D744,Listas!$A$5:$A$10,0)),""))</f>
        <v/>
      </c>
      <c r="G744" s="34" t="str">
        <f aca="false">IF(OR(E744="",F744=""),"",E744*F744)</f>
        <v/>
      </c>
      <c r="H744" s="35"/>
      <c r="I744" s="36"/>
      <c r="J744" s="36"/>
      <c r="K744" s="36"/>
      <c r="L744" s="33" t="str">
        <f aca="true">IF(I744="","",IF(K744&lt;&gt;"",K744,TODAY())-I744)</f>
        <v/>
      </c>
      <c r="M744" s="35"/>
      <c r="N744" s="35"/>
    </row>
    <row r="745" customFormat="false" ht="15" hidden="false" customHeight="false" outlineLevel="0" collapsed="false">
      <c r="A745" s="29" t="str">
        <f aca="false">IF(B745="","","OP-"&amp;TEXT(ROW()-4,"000"))</f>
        <v/>
      </c>
      <c r="B745" s="35"/>
      <c r="C745" s="35"/>
      <c r="D745" s="35"/>
      <c r="E745" s="39"/>
      <c r="F745" s="38" t="str">
        <f aca="false">IF(D745="","",IFERROR(INDEX(Listas!$B$5:$B$10,MATCH(D745,Listas!$A$5:$A$10,0)),""))</f>
        <v/>
      </c>
      <c r="G745" s="34" t="str">
        <f aca="false">IF(OR(E745="",F745=""),"",E745*F745)</f>
        <v/>
      </c>
      <c r="H745" s="35"/>
      <c r="I745" s="36"/>
      <c r="J745" s="36"/>
      <c r="K745" s="36"/>
      <c r="L745" s="33" t="str">
        <f aca="true">IF(I745="","",IF(K745&lt;&gt;"",K745,TODAY())-I745)</f>
        <v/>
      </c>
      <c r="M745" s="35"/>
      <c r="N745" s="35"/>
    </row>
    <row r="746" customFormat="false" ht="15" hidden="false" customHeight="false" outlineLevel="0" collapsed="false">
      <c r="A746" s="29" t="str">
        <f aca="false">IF(B746="","","OP-"&amp;TEXT(ROW()-4,"000"))</f>
        <v/>
      </c>
      <c r="B746" s="35"/>
      <c r="C746" s="35"/>
      <c r="D746" s="35"/>
      <c r="E746" s="39"/>
      <c r="F746" s="38" t="str">
        <f aca="false">IF(D746="","",IFERROR(INDEX(Listas!$B$5:$B$10,MATCH(D746,Listas!$A$5:$A$10,0)),""))</f>
        <v/>
      </c>
      <c r="G746" s="34" t="str">
        <f aca="false">IF(OR(E746="",F746=""),"",E746*F746)</f>
        <v/>
      </c>
      <c r="H746" s="35"/>
      <c r="I746" s="36"/>
      <c r="J746" s="36"/>
      <c r="K746" s="36"/>
      <c r="L746" s="33" t="str">
        <f aca="true">IF(I746="","",IF(K746&lt;&gt;"",K746,TODAY())-I746)</f>
        <v/>
      </c>
      <c r="M746" s="35"/>
      <c r="N746" s="35"/>
    </row>
    <row r="747" customFormat="false" ht="15" hidden="false" customHeight="false" outlineLevel="0" collapsed="false">
      <c r="A747" s="29" t="str">
        <f aca="false">IF(B747="","","OP-"&amp;TEXT(ROW()-4,"000"))</f>
        <v/>
      </c>
      <c r="B747" s="35"/>
      <c r="C747" s="35"/>
      <c r="D747" s="35"/>
      <c r="E747" s="39"/>
      <c r="F747" s="38" t="str">
        <f aca="false">IF(D747="","",IFERROR(INDEX(Listas!$B$5:$B$10,MATCH(D747,Listas!$A$5:$A$10,0)),""))</f>
        <v/>
      </c>
      <c r="G747" s="34" t="str">
        <f aca="false">IF(OR(E747="",F747=""),"",E747*F747)</f>
        <v/>
      </c>
      <c r="H747" s="35"/>
      <c r="I747" s="36"/>
      <c r="J747" s="36"/>
      <c r="K747" s="36"/>
      <c r="L747" s="33" t="str">
        <f aca="true">IF(I747="","",IF(K747&lt;&gt;"",K747,TODAY())-I747)</f>
        <v/>
      </c>
      <c r="M747" s="35"/>
      <c r="N747" s="35"/>
    </row>
    <row r="748" customFormat="false" ht="15" hidden="false" customHeight="false" outlineLevel="0" collapsed="false">
      <c r="A748" s="29" t="str">
        <f aca="false">IF(B748="","","OP-"&amp;TEXT(ROW()-4,"000"))</f>
        <v/>
      </c>
      <c r="B748" s="35"/>
      <c r="C748" s="35"/>
      <c r="D748" s="35"/>
      <c r="E748" s="39"/>
      <c r="F748" s="38" t="str">
        <f aca="false">IF(D748="","",IFERROR(INDEX(Listas!$B$5:$B$10,MATCH(D748,Listas!$A$5:$A$10,0)),""))</f>
        <v/>
      </c>
      <c r="G748" s="34" t="str">
        <f aca="false">IF(OR(E748="",F748=""),"",E748*F748)</f>
        <v/>
      </c>
      <c r="H748" s="35"/>
      <c r="I748" s="36"/>
      <c r="J748" s="36"/>
      <c r="K748" s="36"/>
      <c r="L748" s="33" t="str">
        <f aca="true">IF(I748="","",IF(K748&lt;&gt;"",K748,TODAY())-I748)</f>
        <v/>
      </c>
      <c r="M748" s="35"/>
      <c r="N748" s="35"/>
    </row>
    <row r="749" customFormat="false" ht="15" hidden="false" customHeight="false" outlineLevel="0" collapsed="false">
      <c r="A749" s="29" t="str">
        <f aca="false">IF(B749="","","OP-"&amp;TEXT(ROW()-4,"000"))</f>
        <v/>
      </c>
      <c r="B749" s="35"/>
      <c r="C749" s="35"/>
      <c r="D749" s="35"/>
      <c r="E749" s="39"/>
      <c r="F749" s="38" t="str">
        <f aca="false">IF(D749="","",IFERROR(INDEX(Listas!$B$5:$B$10,MATCH(D749,Listas!$A$5:$A$10,0)),""))</f>
        <v/>
      </c>
      <c r="G749" s="34" t="str">
        <f aca="false">IF(OR(E749="",F749=""),"",E749*F749)</f>
        <v/>
      </c>
      <c r="H749" s="35"/>
      <c r="I749" s="36"/>
      <c r="J749" s="36"/>
      <c r="K749" s="36"/>
      <c r="L749" s="33" t="str">
        <f aca="true">IF(I749="","",IF(K749&lt;&gt;"",K749,TODAY())-I749)</f>
        <v/>
      </c>
      <c r="M749" s="35"/>
      <c r="N749" s="35"/>
    </row>
    <row r="750" customFormat="false" ht="15" hidden="false" customHeight="false" outlineLevel="0" collapsed="false">
      <c r="A750" s="29" t="str">
        <f aca="false">IF(B750="","","OP-"&amp;TEXT(ROW()-4,"000"))</f>
        <v/>
      </c>
      <c r="B750" s="35"/>
      <c r="C750" s="35"/>
      <c r="D750" s="35"/>
      <c r="E750" s="39"/>
      <c r="F750" s="38" t="str">
        <f aca="false">IF(D750="","",IFERROR(INDEX(Listas!$B$5:$B$10,MATCH(D750,Listas!$A$5:$A$10,0)),""))</f>
        <v/>
      </c>
      <c r="G750" s="34" t="str">
        <f aca="false">IF(OR(E750="",F750=""),"",E750*F750)</f>
        <v/>
      </c>
      <c r="H750" s="35"/>
      <c r="I750" s="36"/>
      <c r="J750" s="36"/>
      <c r="K750" s="36"/>
      <c r="L750" s="33" t="str">
        <f aca="true">IF(I750="","",IF(K750&lt;&gt;"",K750,TODAY())-I750)</f>
        <v/>
      </c>
      <c r="M750" s="35"/>
      <c r="N750" s="35"/>
    </row>
    <row r="751" customFormat="false" ht="15" hidden="false" customHeight="false" outlineLevel="0" collapsed="false">
      <c r="A751" s="29" t="str">
        <f aca="false">IF(B751="","","OP-"&amp;TEXT(ROW()-4,"000"))</f>
        <v/>
      </c>
      <c r="B751" s="35"/>
      <c r="C751" s="35"/>
      <c r="D751" s="35"/>
      <c r="E751" s="39"/>
      <c r="F751" s="38" t="str">
        <f aca="false">IF(D751="","",IFERROR(INDEX(Listas!$B$5:$B$10,MATCH(D751,Listas!$A$5:$A$10,0)),""))</f>
        <v/>
      </c>
      <c r="G751" s="34" t="str">
        <f aca="false">IF(OR(E751="",F751=""),"",E751*F751)</f>
        <v/>
      </c>
      <c r="H751" s="35"/>
      <c r="I751" s="36"/>
      <c r="J751" s="36"/>
      <c r="K751" s="36"/>
      <c r="L751" s="33" t="str">
        <f aca="true">IF(I751="","",IF(K751&lt;&gt;"",K751,TODAY())-I751)</f>
        <v/>
      </c>
      <c r="M751" s="35"/>
      <c r="N751" s="35"/>
    </row>
    <row r="752" customFormat="false" ht="15" hidden="false" customHeight="false" outlineLevel="0" collapsed="false">
      <c r="A752" s="29" t="str">
        <f aca="false">IF(B752="","","OP-"&amp;TEXT(ROW()-4,"000"))</f>
        <v/>
      </c>
      <c r="B752" s="35"/>
      <c r="C752" s="35"/>
      <c r="D752" s="35"/>
      <c r="E752" s="39"/>
      <c r="F752" s="38" t="str">
        <f aca="false">IF(D752="","",IFERROR(INDEX(Listas!$B$5:$B$10,MATCH(D752,Listas!$A$5:$A$10,0)),""))</f>
        <v/>
      </c>
      <c r="G752" s="34" t="str">
        <f aca="false">IF(OR(E752="",F752=""),"",E752*F752)</f>
        <v/>
      </c>
      <c r="H752" s="35"/>
      <c r="I752" s="36"/>
      <c r="J752" s="36"/>
      <c r="K752" s="36"/>
      <c r="L752" s="33" t="str">
        <f aca="true">IF(I752="","",IF(K752&lt;&gt;"",K752,TODAY())-I752)</f>
        <v/>
      </c>
      <c r="M752" s="35"/>
      <c r="N752" s="35"/>
    </row>
    <row r="753" customFormat="false" ht="15" hidden="false" customHeight="false" outlineLevel="0" collapsed="false">
      <c r="A753" s="29" t="str">
        <f aca="false">IF(B753="","","OP-"&amp;TEXT(ROW()-4,"000"))</f>
        <v/>
      </c>
      <c r="B753" s="35"/>
      <c r="C753" s="35"/>
      <c r="D753" s="35"/>
      <c r="E753" s="39"/>
      <c r="F753" s="38" t="str">
        <f aca="false">IF(D753="","",IFERROR(INDEX(Listas!$B$5:$B$10,MATCH(D753,Listas!$A$5:$A$10,0)),""))</f>
        <v/>
      </c>
      <c r="G753" s="34" t="str">
        <f aca="false">IF(OR(E753="",F753=""),"",E753*F753)</f>
        <v/>
      </c>
      <c r="H753" s="35"/>
      <c r="I753" s="36"/>
      <c r="J753" s="36"/>
      <c r="K753" s="36"/>
      <c r="L753" s="33" t="str">
        <f aca="true">IF(I753="","",IF(K753&lt;&gt;"",K753,TODAY())-I753)</f>
        <v/>
      </c>
      <c r="M753" s="35"/>
      <c r="N753" s="35"/>
    </row>
    <row r="754" customFormat="false" ht="15" hidden="false" customHeight="false" outlineLevel="0" collapsed="false">
      <c r="A754" s="29" t="str">
        <f aca="false">IF(B754="","","OP-"&amp;TEXT(ROW()-4,"000"))</f>
        <v/>
      </c>
      <c r="B754" s="35"/>
      <c r="C754" s="35"/>
      <c r="D754" s="35"/>
      <c r="E754" s="39"/>
      <c r="F754" s="38" t="str">
        <f aca="false">IF(D754="","",IFERROR(INDEX(Listas!$B$5:$B$10,MATCH(D754,Listas!$A$5:$A$10,0)),""))</f>
        <v/>
      </c>
      <c r="G754" s="34" t="str">
        <f aca="false">IF(OR(E754="",F754=""),"",E754*F754)</f>
        <v/>
      </c>
      <c r="H754" s="35"/>
      <c r="I754" s="36"/>
      <c r="J754" s="36"/>
      <c r="K754" s="36"/>
      <c r="L754" s="33" t="str">
        <f aca="true">IF(I754="","",IF(K754&lt;&gt;"",K754,TODAY())-I754)</f>
        <v/>
      </c>
      <c r="M754" s="35"/>
      <c r="N754" s="35"/>
    </row>
    <row r="755" customFormat="false" ht="15" hidden="false" customHeight="false" outlineLevel="0" collapsed="false">
      <c r="A755" s="29" t="str">
        <f aca="false">IF(B755="","","OP-"&amp;TEXT(ROW()-4,"000"))</f>
        <v/>
      </c>
      <c r="B755" s="35"/>
      <c r="C755" s="35"/>
      <c r="D755" s="35"/>
      <c r="E755" s="39"/>
      <c r="F755" s="38" t="str">
        <f aca="false">IF(D755="","",IFERROR(INDEX(Listas!$B$5:$B$10,MATCH(D755,Listas!$A$5:$A$10,0)),""))</f>
        <v/>
      </c>
      <c r="G755" s="34" t="str">
        <f aca="false">IF(OR(E755="",F755=""),"",E755*F755)</f>
        <v/>
      </c>
      <c r="H755" s="35"/>
      <c r="I755" s="36"/>
      <c r="J755" s="36"/>
      <c r="K755" s="36"/>
      <c r="L755" s="33" t="str">
        <f aca="true">IF(I755="","",IF(K755&lt;&gt;"",K755,TODAY())-I755)</f>
        <v/>
      </c>
      <c r="M755" s="35"/>
      <c r="N755" s="35"/>
    </row>
    <row r="756" customFormat="false" ht="15" hidden="false" customHeight="false" outlineLevel="0" collapsed="false">
      <c r="A756" s="29" t="str">
        <f aca="false">IF(B756="","","OP-"&amp;TEXT(ROW()-4,"000"))</f>
        <v/>
      </c>
      <c r="B756" s="35"/>
      <c r="C756" s="35"/>
      <c r="D756" s="35"/>
      <c r="E756" s="39"/>
      <c r="F756" s="38" t="str">
        <f aca="false">IF(D756="","",IFERROR(INDEX(Listas!$B$5:$B$10,MATCH(D756,Listas!$A$5:$A$10,0)),""))</f>
        <v/>
      </c>
      <c r="G756" s="34" t="str">
        <f aca="false">IF(OR(E756="",F756=""),"",E756*F756)</f>
        <v/>
      </c>
      <c r="H756" s="35"/>
      <c r="I756" s="36"/>
      <c r="J756" s="36"/>
      <c r="K756" s="36"/>
      <c r="L756" s="33" t="str">
        <f aca="true">IF(I756="","",IF(K756&lt;&gt;"",K756,TODAY())-I756)</f>
        <v/>
      </c>
      <c r="M756" s="35"/>
      <c r="N756" s="35"/>
    </row>
    <row r="757" customFormat="false" ht="15" hidden="false" customHeight="false" outlineLevel="0" collapsed="false">
      <c r="A757" s="29" t="str">
        <f aca="false">IF(B757="","","OP-"&amp;TEXT(ROW()-4,"000"))</f>
        <v/>
      </c>
      <c r="B757" s="35"/>
      <c r="C757" s="35"/>
      <c r="D757" s="35"/>
      <c r="E757" s="39"/>
      <c r="F757" s="38" t="str">
        <f aca="false">IF(D757="","",IFERROR(INDEX(Listas!$B$5:$B$10,MATCH(D757,Listas!$A$5:$A$10,0)),""))</f>
        <v/>
      </c>
      <c r="G757" s="34" t="str">
        <f aca="false">IF(OR(E757="",F757=""),"",E757*F757)</f>
        <v/>
      </c>
      <c r="H757" s="35"/>
      <c r="I757" s="36"/>
      <c r="J757" s="36"/>
      <c r="K757" s="36"/>
      <c r="L757" s="33" t="str">
        <f aca="true">IF(I757="","",IF(K757&lt;&gt;"",K757,TODAY())-I757)</f>
        <v/>
      </c>
      <c r="M757" s="35"/>
      <c r="N757" s="35"/>
    </row>
    <row r="758" customFormat="false" ht="15" hidden="false" customHeight="false" outlineLevel="0" collapsed="false">
      <c r="A758" s="29" t="str">
        <f aca="false">IF(B758="","","OP-"&amp;TEXT(ROW()-4,"000"))</f>
        <v/>
      </c>
      <c r="B758" s="35"/>
      <c r="C758" s="35"/>
      <c r="D758" s="35"/>
      <c r="E758" s="39"/>
      <c r="F758" s="38" t="str">
        <f aca="false">IF(D758="","",IFERROR(INDEX(Listas!$B$5:$B$10,MATCH(D758,Listas!$A$5:$A$10,0)),""))</f>
        <v/>
      </c>
      <c r="G758" s="34" t="str">
        <f aca="false">IF(OR(E758="",F758=""),"",E758*F758)</f>
        <v/>
      </c>
      <c r="H758" s="35"/>
      <c r="I758" s="36"/>
      <c r="J758" s="36"/>
      <c r="K758" s="36"/>
      <c r="L758" s="33" t="str">
        <f aca="true">IF(I758="","",IF(K758&lt;&gt;"",K758,TODAY())-I758)</f>
        <v/>
      </c>
      <c r="M758" s="35"/>
      <c r="N758" s="35"/>
    </row>
    <row r="759" customFormat="false" ht="15" hidden="false" customHeight="false" outlineLevel="0" collapsed="false">
      <c r="A759" s="29" t="str">
        <f aca="false">IF(B759="","","OP-"&amp;TEXT(ROW()-4,"000"))</f>
        <v/>
      </c>
      <c r="B759" s="35"/>
      <c r="C759" s="35"/>
      <c r="D759" s="35"/>
      <c r="E759" s="39"/>
      <c r="F759" s="38" t="str">
        <f aca="false">IF(D759="","",IFERROR(INDEX(Listas!$B$5:$B$10,MATCH(D759,Listas!$A$5:$A$10,0)),""))</f>
        <v/>
      </c>
      <c r="G759" s="34" t="str">
        <f aca="false">IF(OR(E759="",F759=""),"",E759*F759)</f>
        <v/>
      </c>
      <c r="H759" s="35"/>
      <c r="I759" s="36"/>
      <c r="J759" s="36"/>
      <c r="K759" s="36"/>
      <c r="L759" s="33" t="str">
        <f aca="true">IF(I759="","",IF(K759&lt;&gt;"",K759,TODAY())-I759)</f>
        <v/>
      </c>
      <c r="M759" s="35"/>
      <c r="N759" s="35"/>
    </row>
    <row r="760" customFormat="false" ht="15" hidden="false" customHeight="false" outlineLevel="0" collapsed="false">
      <c r="A760" s="29" t="str">
        <f aca="false">IF(B760="","","OP-"&amp;TEXT(ROW()-4,"000"))</f>
        <v/>
      </c>
      <c r="B760" s="35"/>
      <c r="C760" s="35"/>
      <c r="D760" s="35"/>
      <c r="E760" s="39"/>
      <c r="F760" s="38" t="str">
        <f aca="false">IF(D760="","",IFERROR(INDEX(Listas!$B$5:$B$10,MATCH(D760,Listas!$A$5:$A$10,0)),""))</f>
        <v/>
      </c>
      <c r="G760" s="34" t="str">
        <f aca="false">IF(OR(E760="",F760=""),"",E760*F760)</f>
        <v/>
      </c>
      <c r="H760" s="35"/>
      <c r="I760" s="36"/>
      <c r="J760" s="36"/>
      <c r="K760" s="36"/>
      <c r="L760" s="33" t="str">
        <f aca="true">IF(I760="","",IF(K760&lt;&gt;"",K760,TODAY())-I760)</f>
        <v/>
      </c>
      <c r="M760" s="35"/>
      <c r="N760" s="35"/>
    </row>
    <row r="761" customFormat="false" ht="15" hidden="false" customHeight="false" outlineLevel="0" collapsed="false">
      <c r="A761" s="29" t="str">
        <f aca="false">IF(B761="","","OP-"&amp;TEXT(ROW()-4,"000"))</f>
        <v/>
      </c>
      <c r="B761" s="35"/>
      <c r="C761" s="35"/>
      <c r="D761" s="35"/>
      <c r="E761" s="39"/>
      <c r="F761" s="38" t="str">
        <f aca="false">IF(D761="","",IFERROR(INDEX(Listas!$B$5:$B$10,MATCH(D761,Listas!$A$5:$A$10,0)),""))</f>
        <v/>
      </c>
      <c r="G761" s="34" t="str">
        <f aca="false">IF(OR(E761="",F761=""),"",E761*F761)</f>
        <v/>
      </c>
      <c r="H761" s="35"/>
      <c r="I761" s="36"/>
      <c r="J761" s="36"/>
      <c r="K761" s="36"/>
      <c r="L761" s="33" t="str">
        <f aca="true">IF(I761="","",IF(K761&lt;&gt;"",K761,TODAY())-I761)</f>
        <v/>
      </c>
      <c r="M761" s="35"/>
      <c r="N761" s="35"/>
    </row>
    <row r="762" customFormat="false" ht="15" hidden="false" customHeight="false" outlineLevel="0" collapsed="false">
      <c r="A762" s="29" t="str">
        <f aca="false">IF(B762="","","OP-"&amp;TEXT(ROW()-4,"000"))</f>
        <v/>
      </c>
      <c r="B762" s="35"/>
      <c r="C762" s="35"/>
      <c r="D762" s="35"/>
      <c r="E762" s="39"/>
      <c r="F762" s="38" t="str">
        <f aca="false">IF(D762="","",IFERROR(INDEX(Listas!$B$5:$B$10,MATCH(D762,Listas!$A$5:$A$10,0)),""))</f>
        <v/>
      </c>
      <c r="G762" s="34" t="str">
        <f aca="false">IF(OR(E762="",F762=""),"",E762*F762)</f>
        <v/>
      </c>
      <c r="H762" s="35"/>
      <c r="I762" s="36"/>
      <c r="J762" s="36"/>
      <c r="K762" s="36"/>
      <c r="L762" s="33" t="str">
        <f aca="true">IF(I762="","",IF(K762&lt;&gt;"",K762,TODAY())-I762)</f>
        <v/>
      </c>
      <c r="M762" s="35"/>
      <c r="N762" s="35"/>
    </row>
    <row r="763" customFormat="false" ht="15" hidden="false" customHeight="false" outlineLevel="0" collapsed="false">
      <c r="A763" s="29" t="str">
        <f aca="false">IF(B763="","","OP-"&amp;TEXT(ROW()-4,"000"))</f>
        <v/>
      </c>
      <c r="B763" s="35"/>
      <c r="C763" s="35"/>
      <c r="D763" s="35"/>
      <c r="E763" s="39"/>
      <c r="F763" s="38" t="str">
        <f aca="false">IF(D763="","",IFERROR(INDEX(Listas!$B$5:$B$10,MATCH(D763,Listas!$A$5:$A$10,0)),""))</f>
        <v/>
      </c>
      <c r="G763" s="34" t="str">
        <f aca="false">IF(OR(E763="",F763=""),"",E763*F763)</f>
        <v/>
      </c>
      <c r="H763" s="35"/>
      <c r="I763" s="36"/>
      <c r="J763" s="36"/>
      <c r="K763" s="36"/>
      <c r="L763" s="33" t="str">
        <f aca="true">IF(I763="","",IF(K763&lt;&gt;"",K763,TODAY())-I763)</f>
        <v/>
      </c>
      <c r="M763" s="35"/>
      <c r="N763" s="35"/>
    </row>
    <row r="764" customFormat="false" ht="15" hidden="false" customHeight="false" outlineLevel="0" collapsed="false">
      <c r="A764" s="29" t="str">
        <f aca="false">IF(B764="","","OP-"&amp;TEXT(ROW()-4,"000"))</f>
        <v/>
      </c>
      <c r="B764" s="35"/>
      <c r="C764" s="35"/>
      <c r="D764" s="35"/>
      <c r="E764" s="39"/>
      <c r="F764" s="38" t="str">
        <f aca="false">IF(D764="","",IFERROR(INDEX(Listas!$B$5:$B$10,MATCH(D764,Listas!$A$5:$A$10,0)),""))</f>
        <v/>
      </c>
      <c r="G764" s="34" t="str">
        <f aca="false">IF(OR(E764="",F764=""),"",E764*F764)</f>
        <v/>
      </c>
      <c r="H764" s="35"/>
      <c r="I764" s="36"/>
      <c r="J764" s="36"/>
      <c r="K764" s="36"/>
      <c r="L764" s="33" t="str">
        <f aca="true">IF(I764="","",IF(K764&lt;&gt;"",K764,TODAY())-I764)</f>
        <v/>
      </c>
      <c r="M764" s="35"/>
      <c r="N764" s="35"/>
    </row>
    <row r="765" customFormat="false" ht="15" hidden="false" customHeight="false" outlineLevel="0" collapsed="false">
      <c r="A765" s="29" t="str">
        <f aca="false">IF(B765="","","OP-"&amp;TEXT(ROW()-4,"000"))</f>
        <v/>
      </c>
      <c r="B765" s="35"/>
      <c r="C765" s="35"/>
      <c r="D765" s="35"/>
      <c r="E765" s="39"/>
      <c r="F765" s="38" t="str">
        <f aca="false">IF(D765="","",IFERROR(INDEX(Listas!$B$5:$B$10,MATCH(D765,Listas!$A$5:$A$10,0)),""))</f>
        <v/>
      </c>
      <c r="G765" s="34" t="str">
        <f aca="false">IF(OR(E765="",F765=""),"",E765*F765)</f>
        <v/>
      </c>
      <c r="H765" s="35"/>
      <c r="I765" s="36"/>
      <c r="J765" s="36"/>
      <c r="K765" s="36"/>
      <c r="L765" s="33" t="str">
        <f aca="true">IF(I765="","",IF(K765&lt;&gt;"",K765,TODAY())-I765)</f>
        <v/>
      </c>
      <c r="M765" s="35"/>
      <c r="N765" s="35"/>
    </row>
    <row r="766" customFormat="false" ht="15" hidden="false" customHeight="false" outlineLevel="0" collapsed="false">
      <c r="A766" s="29" t="str">
        <f aca="false">IF(B766="","","OP-"&amp;TEXT(ROW()-4,"000"))</f>
        <v/>
      </c>
      <c r="B766" s="35"/>
      <c r="C766" s="35"/>
      <c r="D766" s="35"/>
      <c r="E766" s="39"/>
      <c r="F766" s="38" t="str">
        <f aca="false">IF(D766="","",IFERROR(INDEX(Listas!$B$5:$B$10,MATCH(D766,Listas!$A$5:$A$10,0)),""))</f>
        <v/>
      </c>
      <c r="G766" s="34" t="str">
        <f aca="false">IF(OR(E766="",F766=""),"",E766*F766)</f>
        <v/>
      </c>
      <c r="H766" s="35"/>
      <c r="I766" s="36"/>
      <c r="J766" s="36"/>
      <c r="K766" s="36"/>
      <c r="L766" s="33" t="str">
        <f aca="true">IF(I766="","",IF(K766&lt;&gt;"",K766,TODAY())-I766)</f>
        <v/>
      </c>
      <c r="M766" s="35"/>
      <c r="N766" s="35"/>
    </row>
    <row r="767" customFormat="false" ht="15" hidden="false" customHeight="false" outlineLevel="0" collapsed="false">
      <c r="A767" s="29" t="str">
        <f aca="false">IF(B767="","","OP-"&amp;TEXT(ROW()-4,"000"))</f>
        <v/>
      </c>
      <c r="B767" s="35"/>
      <c r="C767" s="35"/>
      <c r="D767" s="35"/>
      <c r="E767" s="39"/>
      <c r="F767" s="38" t="str">
        <f aca="false">IF(D767="","",IFERROR(INDEX(Listas!$B$5:$B$10,MATCH(D767,Listas!$A$5:$A$10,0)),""))</f>
        <v/>
      </c>
      <c r="G767" s="34" t="str">
        <f aca="false">IF(OR(E767="",F767=""),"",E767*F767)</f>
        <v/>
      </c>
      <c r="H767" s="35"/>
      <c r="I767" s="36"/>
      <c r="J767" s="36"/>
      <c r="K767" s="36"/>
      <c r="L767" s="33" t="str">
        <f aca="true">IF(I767="","",IF(K767&lt;&gt;"",K767,TODAY())-I767)</f>
        <v/>
      </c>
      <c r="M767" s="35"/>
      <c r="N767" s="35"/>
    </row>
    <row r="768" customFormat="false" ht="15" hidden="false" customHeight="false" outlineLevel="0" collapsed="false">
      <c r="A768" s="29" t="str">
        <f aca="false">IF(B768="","","OP-"&amp;TEXT(ROW()-4,"000"))</f>
        <v/>
      </c>
      <c r="B768" s="35"/>
      <c r="C768" s="35"/>
      <c r="D768" s="35"/>
      <c r="E768" s="39"/>
      <c r="F768" s="38" t="str">
        <f aca="false">IF(D768="","",IFERROR(INDEX(Listas!$B$5:$B$10,MATCH(D768,Listas!$A$5:$A$10,0)),""))</f>
        <v/>
      </c>
      <c r="G768" s="34" t="str">
        <f aca="false">IF(OR(E768="",F768=""),"",E768*F768)</f>
        <v/>
      </c>
      <c r="H768" s="35"/>
      <c r="I768" s="36"/>
      <c r="J768" s="36"/>
      <c r="K768" s="36"/>
      <c r="L768" s="33" t="str">
        <f aca="true">IF(I768="","",IF(K768&lt;&gt;"",K768,TODAY())-I768)</f>
        <v/>
      </c>
      <c r="M768" s="35"/>
      <c r="N768" s="35"/>
    </row>
    <row r="769" customFormat="false" ht="15" hidden="false" customHeight="false" outlineLevel="0" collapsed="false">
      <c r="A769" s="29" t="str">
        <f aca="false">IF(B769="","","OP-"&amp;TEXT(ROW()-4,"000"))</f>
        <v/>
      </c>
      <c r="B769" s="35"/>
      <c r="C769" s="35"/>
      <c r="D769" s="35"/>
      <c r="E769" s="39"/>
      <c r="F769" s="38" t="str">
        <f aca="false">IF(D769="","",IFERROR(INDEX(Listas!$B$5:$B$10,MATCH(D769,Listas!$A$5:$A$10,0)),""))</f>
        <v/>
      </c>
      <c r="G769" s="34" t="str">
        <f aca="false">IF(OR(E769="",F769=""),"",E769*F769)</f>
        <v/>
      </c>
      <c r="H769" s="35"/>
      <c r="I769" s="36"/>
      <c r="J769" s="36"/>
      <c r="K769" s="36"/>
      <c r="L769" s="33" t="str">
        <f aca="true">IF(I769="","",IF(K769&lt;&gt;"",K769,TODAY())-I769)</f>
        <v/>
      </c>
      <c r="M769" s="35"/>
      <c r="N769" s="35"/>
    </row>
    <row r="770" customFormat="false" ht="15" hidden="false" customHeight="false" outlineLevel="0" collapsed="false">
      <c r="A770" s="29" t="str">
        <f aca="false">IF(B770="","","OP-"&amp;TEXT(ROW()-4,"000"))</f>
        <v/>
      </c>
      <c r="B770" s="35"/>
      <c r="C770" s="35"/>
      <c r="D770" s="35"/>
      <c r="E770" s="39"/>
      <c r="F770" s="38" t="str">
        <f aca="false">IF(D770="","",IFERROR(INDEX(Listas!$B$5:$B$10,MATCH(D770,Listas!$A$5:$A$10,0)),""))</f>
        <v/>
      </c>
      <c r="G770" s="34" t="str">
        <f aca="false">IF(OR(E770="",F770=""),"",E770*F770)</f>
        <v/>
      </c>
      <c r="H770" s="35"/>
      <c r="I770" s="36"/>
      <c r="J770" s="36"/>
      <c r="K770" s="36"/>
      <c r="L770" s="33" t="str">
        <f aca="true">IF(I770="","",IF(K770&lt;&gt;"",K770,TODAY())-I770)</f>
        <v/>
      </c>
      <c r="M770" s="35"/>
      <c r="N770" s="35"/>
    </row>
    <row r="771" customFormat="false" ht="15" hidden="false" customHeight="false" outlineLevel="0" collapsed="false">
      <c r="A771" s="29" t="str">
        <f aca="false">IF(B771="","","OP-"&amp;TEXT(ROW()-4,"000"))</f>
        <v/>
      </c>
      <c r="B771" s="35"/>
      <c r="C771" s="35"/>
      <c r="D771" s="35"/>
      <c r="E771" s="39"/>
      <c r="F771" s="38" t="str">
        <f aca="false">IF(D771="","",IFERROR(INDEX(Listas!$B$5:$B$10,MATCH(D771,Listas!$A$5:$A$10,0)),""))</f>
        <v/>
      </c>
      <c r="G771" s="34" t="str">
        <f aca="false">IF(OR(E771="",F771=""),"",E771*F771)</f>
        <v/>
      </c>
      <c r="H771" s="35"/>
      <c r="I771" s="36"/>
      <c r="J771" s="36"/>
      <c r="K771" s="36"/>
      <c r="L771" s="33" t="str">
        <f aca="true">IF(I771="","",IF(K771&lt;&gt;"",K771,TODAY())-I771)</f>
        <v/>
      </c>
      <c r="M771" s="35"/>
      <c r="N771" s="35"/>
    </row>
    <row r="772" customFormat="false" ht="15" hidden="false" customHeight="false" outlineLevel="0" collapsed="false">
      <c r="A772" s="29" t="str">
        <f aca="false">IF(B772="","","OP-"&amp;TEXT(ROW()-4,"000"))</f>
        <v/>
      </c>
      <c r="B772" s="35"/>
      <c r="C772" s="35"/>
      <c r="D772" s="35"/>
      <c r="E772" s="39"/>
      <c r="F772" s="38" t="str">
        <f aca="false">IF(D772="","",IFERROR(INDEX(Listas!$B$5:$B$10,MATCH(D772,Listas!$A$5:$A$10,0)),""))</f>
        <v/>
      </c>
      <c r="G772" s="34" t="str">
        <f aca="false">IF(OR(E772="",F772=""),"",E772*F772)</f>
        <v/>
      </c>
      <c r="H772" s="35"/>
      <c r="I772" s="36"/>
      <c r="J772" s="36"/>
      <c r="K772" s="36"/>
      <c r="L772" s="33" t="str">
        <f aca="true">IF(I772="","",IF(K772&lt;&gt;"",K772,TODAY())-I772)</f>
        <v/>
      </c>
      <c r="M772" s="35"/>
      <c r="N772" s="35"/>
    </row>
    <row r="773" customFormat="false" ht="15" hidden="false" customHeight="false" outlineLevel="0" collapsed="false">
      <c r="A773" s="29" t="str">
        <f aca="false">IF(B773="","","OP-"&amp;TEXT(ROW()-4,"000"))</f>
        <v/>
      </c>
      <c r="B773" s="35"/>
      <c r="C773" s="35"/>
      <c r="D773" s="35"/>
      <c r="E773" s="39"/>
      <c r="F773" s="38" t="str">
        <f aca="false">IF(D773="","",IFERROR(INDEX(Listas!$B$5:$B$10,MATCH(D773,Listas!$A$5:$A$10,0)),""))</f>
        <v/>
      </c>
      <c r="G773" s="34" t="str">
        <f aca="false">IF(OR(E773="",F773=""),"",E773*F773)</f>
        <v/>
      </c>
      <c r="H773" s="35"/>
      <c r="I773" s="36"/>
      <c r="J773" s="36"/>
      <c r="K773" s="36"/>
      <c r="L773" s="33" t="str">
        <f aca="true">IF(I773="","",IF(K773&lt;&gt;"",K773,TODAY())-I773)</f>
        <v/>
      </c>
      <c r="M773" s="35"/>
      <c r="N773" s="35"/>
    </row>
    <row r="774" customFormat="false" ht="15" hidden="false" customHeight="false" outlineLevel="0" collapsed="false">
      <c r="A774" s="29" t="str">
        <f aca="false">IF(B774="","","OP-"&amp;TEXT(ROW()-4,"000"))</f>
        <v/>
      </c>
      <c r="B774" s="35"/>
      <c r="C774" s="35"/>
      <c r="D774" s="35"/>
      <c r="E774" s="39"/>
      <c r="F774" s="38" t="str">
        <f aca="false">IF(D774="","",IFERROR(INDEX(Listas!$B$5:$B$10,MATCH(D774,Listas!$A$5:$A$10,0)),""))</f>
        <v/>
      </c>
      <c r="G774" s="34" t="str">
        <f aca="false">IF(OR(E774="",F774=""),"",E774*F774)</f>
        <v/>
      </c>
      <c r="H774" s="35"/>
      <c r="I774" s="36"/>
      <c r="J774" s="36"/>
      <c r="K774" s="36"/>
      <c r="L774" s="33" t="str">
        <f aca="true">IF(I774="","",IF(K774&lt;&gt;"",K774,TODAY())-I774)</f>
        <v/>
      </c>
      <c r="M774" s="35"/>
      <c r="N774" s="35"/>
    </row>
    <row r="775" customFormat="false" ht="15" hidden="false" customHeight="false" outlineLevel="0" collapsed="false">
      <c r="A775" s="29" t="str">
        <f aca="false">IF(B775="","","OP-"&amp;TEXT(ROW()-4,"000"))</f>
        <v/>
      </c>
      <c r="B775" s="35"/>
      <c r="C775" s="35"/>
      <c r="D775" s="35"/>
      <c r="E775" s="39"/>
      <c r="F775" s="38" t="str">
        <f aca="false">IF(D775="","",IFERROR(INDEX(Listas!$B$5:$B$10,MATCH(D775,Listas!$A$5:$A$10,0)),""))</f>
        <v/>
      </c>
      <c r="G775" s="34" t="str">
        <f aca="false">IF(OR(E775="",F775=""),"",E775*F775)</f>
        <v/>
      </c>
      <c r="H775" s="35"/>
      <c r="I775" s="36"/>
      <c r="J775" s="36"/>
      <c r="K775" s="36"/>
      <c r="L775" s="33" t="str">
        <f aca="true">IF(I775="","",IF(K775&lt;&gt;"",K775,TODAY())-I775)</f>
        <v/>
      </c>
      <c r="M775" s="35"/>
      <c r="N775" s="35"/>
    </row>
    <row r="776" customFormat="false" ht="15" hidden="false" customHeight="false" outlineLevel="0" collapsed="false">
      <c r="A776" s="29" t="str">
        <f aca="false">IF(B776="","","OP-"&amp;TEXT(ROW()-4,"000"))</f>
        <v/>
      </c>
      <c r="B776" s="35"/>
      <c r="C776" s="35"/>
      <c r="D776" s="35"/>
      <c r="E776" s="39"/>
      <c r="F776" s="38" t="str">
        <f aca="false">IF(D776="","",IFERROR(INDEX(Listas!$B$5:$B$10,MATCH(D776,Listas!$A$5:$A$10,0)),""))</f>
        <v/>
      </c>
      <c r="G776" s="34" t="str">
        <f aca="false">IF(OR(E776="",F776=""),"",E776*F776)</f>
        <v/>
      </c>
      <c r="H776" s="35"/>
      <c r="I776" s="36"/>
      <c r="J776" s="36"/>
      <c r="K776" s="36"/>
      <c r="L776" s="33" t="str">
        <f aca="true">IF(I776="","",IF(K776&lt;&gt;"",K776,TODAY())-I776)</f>
        <v/>
      </c>
      <c r="M776" s="35"/>
      <c r="N776" s="35"/>
    </row>
    <row r="777" customFormat="false" ht="15" hidden="false" customHeight="false" outlineLevel="0" collapsed="false">
      <c r="A777" s="29" t="str">
        <f aca="false">IF(B777="","","OP-"&amp;TEXT(ROW()-4,"000"))</f>
        <v/>
      </c>
      <c r="B777" s="35"/>
      <c r="C777" s="35"/>
      <c r="D777" s="35"/>
      <c r="E777" s="39"/>
      <c r="F777" s="38" t="str">
        <f aca="false">IF(D777="","",IFERROR(INDEX(Listas!$B$5:$B$10,MATCH(D777,Listas!$A$5:$A$10,0)),""))</f>
        <v/>
      </c>
      <c r="G777" s="34" t="str">
        <f aca="false">IF(OR(E777="",F777=""),"",E777*F777)</f>
        <v/>
      </c>
      <c r="H777" s="35"/>
      <c r="I777" s="36"/>
      <c r="J777" s="36"/>
      <c r="K777" s="36"/>
      <c r="L777" s="33" t="str">
        <f aca="true">IF(I777="","",IF(K777&lt;&gt;"",K777,TODAY())-I777)</f>
        <v/>
      </c>
      <c r="M777" s="35"/>
      <c r="N777" s="35"/>
    </row>
    <row r="778" customFormat="false" ht="15" hidden="false" customHeight="false" outlineLevel="0" collapsed="false">
      <c r="A778" s="29" t="str">
        <f aca="false">IF(B778="","","OP-"&amp;TEXT(ROW()-4,"000"))</f>
        <v/>
      </c>
      <c r="B778" s="35"/>
      <c r="C778" s="35"/>
      <c r="D778" s="35"/>
      <c r="E778" s="39"/>
      <c r="F778" s="38" t="str">
        <f aca="false">IF(D778="","",IFERROR(INDEX(Listas!$B$5:$B$10,MATCH(D778,Listas!$A$5:$A$10,0)),""))</f>
        <v/>
      </c>
      <c r="G778" s="34" t="str">
        <f aca="false">IF(OR(E778="",F778=""),"",E778*F778)</f>
        <v/>
      </c>
      <c r="H778" s="35"/>
      <c r="I778" s="36"/>
      <c r="J778" s="36"/>
      <c r="K778" s="36"/>
      <c r="L778" s="33" t="str">
        <f aca="true">IF(I778="","",IF(K778&lt;&gt;"",K778,TODAY())-I778)</f>
        <v/>
      </c>
      <c r="M778" s="35"/>
      <c r="N778" s="35"/>
    </row>
    <row r="779" customFormat="false" ht="15" hidden="false" customHeight="false" outlineLevel="0" collapsed="false">
      <c r="A779" s="29" t="str">
        <f aca="false">IF(B779="","","OP-"&amp;TEXT(ROW()-4,"000"))</f>
        <v/>
      </c>
      <c r="B779" s="35"/>
      <c r="C779" s="35"/>
      <c r="D779" s="35"/>
      <c r="E779" s="39"/>
      <c r="F779" s="38" t="str">
        <f aca="false">IF(D779="","",IFERROR(INDEX(Listas!$B$5:$B$10,MATCH(D779,Listas!$A$5:$A$10,0)),""))</f>
        <v/>
      </c>
      <c r="G779" s="34" t="str">
        <f aca="false">IF(OR(E779="",F779=""),"",E779*F779)</f>
        <v/>
      </c>
      <c r="H779" s="35"/>
      <c r="I779" s="36"/>
      <c r="J779" s="36"/>
      <c r="K779" s="36"/>
      <c r="L779" s="33" t="str">
        <f aca="true">IF(I779="","",IF(K779&lt;&gt;"",K779,TODAY())-I779)</f>
        <v/>
      </c>
      <c r="M779" s="35"/>
      <c r="N779" s="35"/>
    </row>
    <row r="780" customFormat="false" ht="15" hidden="false" customHeight="false" outlineLevel="0" collapsed="false">
      <c r="A780" s="29" t="str">
        <f aca="false">IF(B780="","","OP-"&amp;TEXT(ROW()-4,"000"))</f>
        <v/>
      </c>
      <c r="B780" s="35"/>
      <c r="C780" s="35"/>
      <c r="D780" s="35"/>
      <c r="E780" s="39"/>
      <c r="F780" s="38" t="str">
        <f aca="false">IF(D780="","",IFERROR(INDEX(Listas!$B$5:$B$10,MATCH(D780,Listas!$A$5:$A$10,0)),""))</f>
        <v/>
      </c>
      <c r="G780" s="34" t="str">
        <f aca="false">IF(OR(E780="",F780=""),"",E780*F780)</f>
        <v/>
      </c>
      <c r="H780" s="35"/>
      <c r="I780" s="36"/>
      <c r="J780" s="36"/>
      <c r="K780" s="36"/>
      <c r="L780" s="33" t="str">
        <f aca="true">IF(I780="","",IF(K780&lt;&gt;"",K780,TODAY())-I780)</f>
        <v/>
      </c>
      <c r="M780" s="35"/>
      <c r="N780" s="35"/>
    </row>
    <row r="781" customFormat="false" ht="15" hidden="false" customHeight="false" outlineLevel="0" collapsed="false">
      <c r="A781" s="29" t="str">
        <f aca="false">IF(B781="","","OP-"&amp;TEXT(ROW()-4,"000"))</f>
        <v/>
      </c>
      <c r="B781" s="35"/>
      <c r="C781" s="35"/>
      <c r="D781" s="35"/>
      <c r="E781" s="39"/>
      <c r="F781" s="38" t="str">
        <f aca="false">IF(D781="","",IFERROR(INDEX(Listas!$B$5:$B$10,MATCH(D781,Listas!$A$5:$A$10,0)),""))</f>
        <v/>
      </c>
      <c r="G781" s="34" t="str">
        <f aca="false">IF(OR(E781="",F781=""),"",E781*F781)</f>
        <v/>
      </c>
      <c r="H781" s="35"/>
      <c r="I781" s="36"/>
      <c r="J781" s="36"/>
      <c r="K781" s="36"/>
      <c r="L781" s="33" t="str">
        <f aca="true">IF(I781="","",IF(K781&lt;&gt;"",K781,TODAY())-I781)</f>
        <v/>
      </c>
      <c r="M781" s="35"/>
      <c r="N781" s="35"/>
    </row>
    <row r="782" customFormat="false" ht="15" hidden="false" customHeight="false" outlineLevel="0" collapsed="false">
      <c r="A782" s="29" t="str">
        <f aca="false">IF(B782="","","OP-"&amp;TEXT(ROW()-4,"000"))</f>
        <v/>
      </c>
      <c r="B782" s="35"/>
      <c r="C782" s="35"/>
      <c r="D782" s="35"/>
      <c r="E782" s="39"/>
      <c r="F782" s="38" t="str">
        <f aca="false">IF(D782="","",IFERROR(INDEX(Listas!$B$5:$B$10,MATCH(D782,Listas!$A$5:$A$10,0)),""))</f>
        <v/>
      </c>
      <c r="G782" s="34" t="str">
        <f aca="false">IF(OR(E782="",F782=""),"",E782*F782)</f>
        <v/>
      </c>
      <c r="H782" s="35"/>
      <c r="I782" s="36"/>
      <c r="J782" s="36"/>
      <c r="K782" s="36"/>
      <c r="L782" s="33" t="str">
        <f aca="true">IF(I782="","",IF(K782&lt;&gt;"",K782,TODAY())-I782)</f>
        <v/>
      </c>
      <c r="M782" s="35"/>
      <c r="N782" s="35"/>
    </row>
    <row r="783" customFormat="false" ht="15" hidden="false" customHeight="false" outlineLevel="0" collapsed="false">
      <c r="A783" s="29" t="str">
        <f aca="false">IF(B783="","","OP-"&amp;TEXT(ROW()-4,"000"))</f>
        <v/>
      </c>
      <c r="B783" s="35"/>
      <c r="C783" s="35"/>
      <c r="D783" s="35"/>
      <c r="E783" s="39"/>
      <c r="F783" s="38" t="str">
        <f aca="false">IF(D783="","",IFERROR(INDEX(Listas!$B$5:$B$10,MATCH(D783,Listas!$A$5:$A$10,0)),""))</f>
        <v/>
      </c>
      <c r="G783" s="34" t="str">
        <f aca="false">IF(OR(E783="",F783=""),"",E783*F783)</f>
        <v/>
      </c>
      <c r="H783" s="35"/>
      <c r="I783" s="36"/>
      <c r="J783" s="36"/>
      <c r="K783" s="36"/>
      <c r="L783" s="33" t="str">
        <f aca="true">IF(I783="","",IF(K783&lt;&gt;"",K783,TODAY())-I783)</f>
        <v/>
      </c>
      <c r="M783" s="35"/>
      <c r="N783" s="35"/>
    </row>
    <row r="784" customFormat="false" ht="15" hidden="false" customHeight="false" outlineLevel="0" collapsed="false">
      <c r="A784" s="29" t="str">
        <f aca="false">IF(B784="","","OP-"&amp;TEXT(ROW()-4,"000"))</f>
        <v/>
      </c>
      <c r="B784" s="35"/>
      <c r="C784" s="35"/>
      <c r="D784" s="35"/>
      <c r="E784" s="39"/>
      <c r="F784" s="38" t="str">
        <f aca="false">IF(D784="","",IFERROR(INDEX(Listas!$B$5:$B$10,MATCH(D784,Listas!$A$5:$A$10,0)),""))</f>
        <v/>
      </c>
      <c r="G784" s="34" t="str">
        <f aca="false">IF(OR(E784="",F784=""),"",E784*F784)</f>
        <v/>
      </c>
      <c r="H784" s="35"/>
      <c r="I784" s="36"/>
      <c r="J784" s="36"/>
      <c r="K784" s="36"/>
      <c r="L784" s="33" t="str">
        <f aca="true">IF(I784="","",IF(K784&lt;&gt;"",K784,TODAY())-I784)</f>
        <v/>
      </c>
      <c r="M784" s="35"/>
      <c r="N784" s="35"/>
    </row>
    <row r="785" customFormat="false" ht="15" hidden="false" customHeight="false" outlineLevel="0" collapsed="false">
      <c r="A785" s="29" t="str">
        <f aca="false">IF(B785="","","OP-"&amp;TEXT(ROW()-4,"000"))</f>
        <v/>
      </c>
      <c r="B785" s="35"/>
      <c r="C785" s="35"/>
      <c r="D785" s="35"/>
      <c r="E785" s="39"/>
      <c r="F785" s="38" t="str">
        <f aca="false">IF(D785="","",IFERROR(INDEX(Listas!$B$5:$B$10,MATCH(D785,Listas!$A$5:$A$10,0)),""))</f>
        <v/>
      </c>
      <c r="G785" s="34" t="str">
        <f aca="false">IF(OR(E785="",F785=""),"",E785*F785)</f>
        <v/>
      </c>
      <c r="H785" s="35"/>
      <c r="I785" s="36"/>
      <c r="J785" s="36"/>
      <c r="K785" s="36"/>
      <c r="L785" s="33" t="str">
        <f aca="true">IF(I785="","",IF(K785&lt;&gt;"",K785,TODAY())-I785)</f>
        <v/>
      </c>
      <c r="M785" s="35"/>
      <c r="N785" s="35"/>
    </row>
    <row r="786" customFormat="false" ht="15" hidden="false" customHeight="false" outlineLevel="0" collapsed="false">
      <c r="A786" s="29" t="str">
        <f aca="false">IF(B786="","","OP-"&amp;TEXT(ROW()-4,"000"))</f>
        <v/>
      </c>
      <c r="B786" s="35"/>
      <c r="C786" s="35"/>
      <c r="D786" s="35"/>
      <c r="E786" s="39"/>
      <c r="F786" s="38" t="str">
        <f aca="false">IF(D786="","",IFERROR(INDEX(Listas!$B$5:$B$10,MATCH(D786,Listas!$A$5:$A$10,0)),""))</f>
        <v/>
      </c>
      <c r="G786" s="34" t="str">
        <f aca="false">IF(OR(E786="",F786=""),"",E786*F786)</f>
        <v/>
      </c>
      <c r="H786" s="35"/>
      <c r="I786" s="36"/>
      <c r="J786" s="36"/>
      <c r="K786" s="36"/>
      <c r="L786" s="33" t="str">
        <f aca="true">IF(I786="","",IF(K786&lt;&gt;"",K786,TODAY())-I786)</f>
        <v/>
      </c>
      <c r="M786" s="35"/>
      <c r="N786" s="35"/>
    </row>
    <row r="787" customFormat="false" ht="15" hidden="false" customHeight="false" outlineLevel="0" collapsed="false">
      <c r="A787" s="29" t="str">
        <f aca="false">IF(B787="","","OP-"&amp;TEXT(ROW()-4,"000"))</f>
        <v/>
      </c>
      <c r="B787" s="35"/>
      <c r="C787" s="35"/>
      <c r="D787" s="35"/>
      <c r="E787" s="39"/>
      <c r="F787" s="38" t="str">
        <f aca="false">IF(D787="","",IFERROR(INDEX(Listas!$B$5:$B$10,MATCH(D787,Listas!$A$5:$A$10,0)),""))</f>
        <v/>
      </c>
      <c r="G787" s="34" t="str">
        <f aca="false">IF(OR(E787="",F787=""),"",E787*F787)</f>
        <v/>
      </c>
      <c r="H787" s="35"/>
      <c r="I787" s="36"/>
      <c r="J787" s="36"/>
      <c r="K787" s="36"/>
      <c r="L787" s="33" t="str">
        <f aca="true">IF(I787="","",IF(K787&lt;&gt;"",K787,TODAY())-I787)</f>
        <v/>
      </c>
      <c r="M787" s="35"/>
      <c r="N787" s="35"/>
    </row>
    <row r="788" customFormat="false" ht="15" hidden="false" customHeight="false" outlineLevel="0" collapsed="false">
      <c r="A788" s="29" t="str">
        <f aca="false">IF(B788="","","OP-"&amp;TEXT(ROW()-4,"000"))</f>
        <v/>
      </c>
      <c r="B788" s="35"/>
      <c r="C788" s="35"/>
      <c r="D788" s="35"/>
      <c r="E788" s="39"/>
      <c r="F788" s="38" t="str">
        <f aca="false">IF(D788="","",IFERROR(INDEX(Listas!$B$5:$B$10,MATCH(D788,Listas!$A$5:$A$10,0)),""))</f>
        <v/>
      </c>
      <c r="G788" s="34" t="str">
        <f aca="false">IF(OR(E788="",F788=""),"",E788*F788)</f>
        <v/>
      </c>
      <c r="H788" s="35"/>
      <c r="I788" s="36"/>
      <c r="J788" s="36"/>
      <c r="K788" s="36"/>
      <c r="L788" s="33" t="str">
        <f aca="true">IF(I788="","",IF(K788&lt;&gt;"",K788,TODAY())-I788)</f>
        <v/>
      </c>
      <c r="M788" s="35"/>
      <c r="N788" s="35"/>
    </row>
    <row r="789" customFormat="false" ht="15" hidden="false" customHeight="false" outlineLevel="0" collapsed="false">
      <c r="A789" s="29" t="str">
        <f aca="false">IF(B789="","","OP-"&amp;TEXT(ROW()-4,"000"))</f>
        <v/>
      </c>
      <c r="B789" s="35"/>
      <c r="C789" s="35"/>
      <c r="D789" s="35"/>
      <c r="E789" s="39"/>
      <c r="F789" s="38" t="str">
        <f aca="false">IF(D789="","",IFERROR(INDEX(Listas!$B$5:$B$10,MATCH(D789,Listas!$A$5:$A$10,0)),""))</f>
        <v/>
      </c>
      <c r="G789" s="34" t="str">
        <f aca="false">IF(OR(E789="",F789=""),"",E789*F789)</f>
        <v/>
      </c>
      <c r="H789" s="35"/>
      <c r="I789" s="36"/>
      <c r="J789" s="36"/>
      <c r="K789" s="36"/>
      <c r="L789" s="33" t="str">
        <f aca="true">IF(I789="","",IF(K789&lt;&gt;"",K789,TODAY())-I789)</f>
        <v/>
      </c>
      <c r="M789" s="35"/>
      <c r="N789" s="35"/>
    </row>
    <row r="790" customFormat="false" ht="15" hidden="false" customHeight="false" outlineLevel="0" collapsed="false">
      <c r="A790" s="29" t="str">
        <f aca="false">IF(B790="","","OP-"&amp;TEXT(ROW()-4,"000"))</f>
        <v/>
      </c>
      <c r="B790" s="35"/>
      <c r="C790" s="35"/>
      <c r="D790" s="35"/>
      <c r="E790" s="39"/>
      <c r="F790" s="38" t="str">
        <f aca="false">IF(D790="","",IFERROR(INDEX(Listas!$B$5:$B$10,MATCH(D790,Listas!$A$5:$A$10,0)),""))</f>
        <v/>
      </c>
      <c r="G790" s="34" t="str">
        <f aca="false">IF(OR(E790="",F790=""),"",E790*F790)</f>
        <v/>
      </c>
      <c r="H790" s="35"/>
      <c r="I790" s="36"/>
      <c r="J790" s="36"/>
      <c r="K790" s="36"/>
      <c r="L790" s="33" t="str">
        <f aca="true">IF(I790="","",IF(K790&lt;&gt;"",K790,TODAY())-I790)</f>
        <v/>
      </c>
      <c r="M790" s="35"/>
      <c r="N790" s="35"/>
    </row>
    <row r="791" customFormat="false" ht="15" hidden="false" customHeight="false" outlineLevel="0" collapsed="false">
      <c r="A791" s="29" t="str">
        <f aca="false">IF(B791="","","OP-"&amp;TEXT(ROW()-4,"000"))</f>
        <v/>
      </c>
      <c r="B791" s="35"/>
      <c r="C791" s="35"/>
      <c r="D791" s="35"/>
      <c r="E791" s="39"/>
      <c r="F791" s="38" t="str">
        <f aca="false">IF(D791="","",IFERROR(INDEX(Listas!$B$5:$B$10,MATCH(D791,Listas!$A$5:$A$10,0)),""))</f>
        <v/>
      </c>
      <c r="G791" s="34" t="str">
        <f aca="false">IF(OR(E791="",F791=""),"",E791*F791)</f>
        <v/>
      </c>
      <c r="H791" s="35"/>
      <c r="I791" s="36"/>
      <c r="J791" s="36"/>
      <c r="K791" s="36"/>
      <c r="L791" s="33" t="str">
        <f aca="true">IF(I791="","",IF(K791&lt;&gt;"",K791,TODAY())-I791)</f>
        <v/>
      </c>
      <c r="M791" s="35"/>
      <c r="N791" s="35"/>
    </row>
    <row r="792" customFormat="false" ht="15" hidden="false" customHeight="false" outlineLevel="0" collapsed="false">
      <c r="A792" s="29" t="str">
        <f aca="false">IF(B792="","","OP-"&amp;TEXT(ROW()-4,"000"))</f>
        <v/>
      </c>
      <c r="B792" s="35"/>
      <c r="C792" s="35"/>
      <c r="D792" s="35"/>
      <c r="E792" s="39"/>
      <c r="F792" s="38" t="str">
        <f aca="false">IF(D792="","",IFERROR(INDEX(Listas!$B$5:$B$10,MATCH(D792,Listas!$A$5:$A$10,0)),""))</f>
        <v/>
      </c>
      <c r="G792" s="34" t="str">
        <f aca="false">IF(OR(E792="",F792=""),"",E792*F792)</f>
        <v/>
      </c>
      <c r="H792" s="35"/>
      <c r="I792" s="36"/>
      <c r="J792" s="36"/>
      <c r="K792" s="36"/>
      <c r="L792" s="33" t="str">
        <f aca="true">IF(I792="","",IF(K792&lt;&gt;"",K792,TODAY())-I792)</f>
        <v/>
      </c>
      <c r="M792" s="35"/>
      <c r="N792" s="35"/>
    </row>
    <row r="793" customFormat="false" ht="15" hidden="false" customHeight="false" outlineLevel="0" collapsed="false">
      <c r="A793" s="29" t="str">
        <f aca="false">IF(B793="","","OP-"&amp;TEXT(ROW()-4,"000"))</f>
        <v/>
      </c>
      <c r="B793" s="35"/>
      <c r="C793" s="35"/>
      <c r="D793" s="35"/>
      <c r="E793" s="39"/>
      <c r="F793" s="38" t="str">
        <f aca="false">IF(D793="","",IFERROR(INDEX(Listas!$B$5:$B$10,MATCH(D793,Listas!$A$5:$A$10,0)),""))</f>
        <v/>
      </c>
      <c r="G793" s="34" t="str">
        <f aca="false">IF(OR(E793="",F793=""),"",E793*F793)</f>
        <v/>
      </c>
      <c r="H793" s="35"/>
      <c r="I793" s="36"/>
      <c r="J793" s="36"/>
      <c r="K793" s="36"/>
      <c r="L793" s="33" t="str">
        <f aca="true">IF(I793="","",IF(K793&lt;&gt;"",K793,TODAY())-I793)</f>
        <v/>
      </c>
      <c r="M793" s="35"/>
      <c r="N793" s="35"/>
    </row>
    <row r="794" customFormat="false" ht="15" hidden="false" customHeight="false" outlineLevel="0" collapsed="false">
      <c r="A794" s="29" t="str">
        <f aca="false">IF(B794="","","OP-"&amp;TEXT(ROW()-4,"000"))</f>
        <v/>
      </c>
      <c r="B794" s="35"/>
      <c r="C794" s="35"/>
      <c r="D794" s="35"/>
      <c r="E794" s="39"/>
      <c r="F794" s="38" t="str">
        <f aca="false">IF(D794="","",IFERROR(INDEX(Listas!$B$5:$B$10,MATCH(D794,Listas!$A$5:$A$10,0)),""))</f>
        <v/>
      </c>
      <c r="G794" s="34" t="str">
        <f aca="false">IF(OR(E794="",F794=""),"",E794*F794)</f>
        <v/>
      </c>
      <c r="H794" s="35"/>
      <c r="I794" s="36"/>
      <c r="J794" s="36"/>
      <c r="K794" s="36"/>
      <c r="L794" s="33" t="str">
        <f aca="true">IF(I794="","",IF(K794&lt;&gt;"",K794,TODAY())-I794)</f>
        <v/>
      </c>
      <c r="M794" s="35"/>
      <c r="N794" s="35"/>
    </row>
    <row r="795" customFormat="false" ht="15" hidden="false" customHeight="false" outlineLevel="0" collapsed="false">
      <c r="A795" s="29" t="str">
        <f aca="false">IF(B795="","","OP-"&amp;TEXT(ROW()-4,"000"))</f>
        <v/>
      </c>
      <c r="B795" s="35"/>
      <c r="C795" s="35"/>
      <c r="D795" s="35"/>
      <c r="E795" s="39"/>
      <c r="F795" s="38" t="str">
        <f aca="false">IF(D795="","",IFERROR(INDEX(Listas!$B$5:$B$10,MATCH(D795,Listas!$A$5:$A$10,0)),""))</f>
        <v/>
      </c>
      <c r="G795" s="34" t="str">
        <f aca="false">IF(OR(E795="",F795=""),"",E795*F795)</f>
        <v/>
      </c>
      <c r="H795" s="35"/>
      <c r="I795" s="36"/>
      <c r="J795" s="36"/>
      <c r="K795" s="36"/>
      <c r="L795" s="33" t="str">
        <f aca="true">IF(I795="","",IF(K795&lt;&gt;"",K795,TODAY())-I795)</f>
        <v/>
      </c>
      <c r="M795" s="35"/>
      <c r="N795" s="35"/>
    </row>
    <row r="796" customFormat="false" ht="15" hidden="false" customHeight="false" outlineLevel="0" collapsed="false">
      <c r="A796" s="29" t="str">
        <f aca="false">IF(B796="","","OP-"&amp;TEXT(ROW()-4,"000"))</f>
        <v/>
      </c>
      <c r="B796" s="35"/>
      <c r="C796" s="35"/>
      <c r="D796" s="35"/>
      <c r="E796" s="39"/>
      <c r="F796" s="38" t="str">
        <f aca="false">IF(D796="","",IFERROR(INDEX(Listas!$B$5:$B$10,MATCH(D796,Listas!$A$5:$A$10,0)),""))</f>
        <v/>
      </c>
      <c r="G796" s="34" t="str">
        <f aca="false">IF(OR(E796="",F796=""),"",E796*F796)</f>
        <v/>
      </c>
      <c r="H796" s="35"/>
      <c r="I796" s="36"/>
      <c r="J796" s="36"/>
      <c r="K796" s="36"/>
      <c r="L796" s="33" t="str">
        <f aca="true">IF(I796="","",IF(K796&lt;&gt;"",K796,TODAY())-I796)</f>
        <v/>
      </c>
      <c r="M796" s="35"/>
      <c r="N796" s="35"/>
    </row>
    <row r="797" customFormat="false" ht="15" hidden="false" customHeight="false" outlineLevel="0" collapsed="false">
      <c r="A797" s="29" t="str">
        <f aca="false">IF(B797="","","OP-"&amp;TEXT(ROW()-4,"000"))</f>
        <v/>
      </c>
      <c r="B797" s="35"/>
      <c r="C797" s="35"/>
      <c r="D797" s="35"/>
      <c r="E797" s="39"/>
      <c r="F797" s="38" t="str">
        <f aca="false">IF(D797="","",IFERROR(INDEX(Listas!$B$5:$B$10,MATCH(D797,Listas!$A$5:$A$10,0)),""))</f>
        <v/>
      </c>
      <c r="G797" s="34" t="str">
        <f aca="false">IF(OR(E797="",F797=""),"",E797*F797)</f>
        <v/>
      </c>
      <c r="H797" s="35"/>
      <c r="I797" s="36"/>
      <c r="J797" s="36"/>
      <c r="K797" s="36"/>
      <c r="L797" s="33" t="str">
        <f aca="true">IF(I797="","",IF(K797&lt;&gt;"",K797,TODAY())-I797)</f>
        <v/>
      </c>
      <c r="M797" s="35"/>
      <c r="N797" s="35"/>
    </row>
    <row r="798" customFormat="false" ht="15" hidden="false" customHeight="false" outlineLevel="0" collapsed="false">
      <c r="A798" s="29" t="str">
        <f aca="false">IF(B798="","","OP-"&amp;TEXT(ROW()-4,"000"))</f>
        <v/>
      </c>
      <c r="B798" s="35"/>
      <c r="C798" s="35"/>
      <c r="D798" s="35"/>
      <c r="E798" s="39"/>
      <c r="F798" s="38" t="str">
        <f aca="false">IF(D798="","",IFERROR(INDEX(Listas!$B$5:$B$10,MATCH(D798,Listas!$A$5:$A$10,0)),""))</f>
        <v/>
      </c>
      <c r="G798" s="34" t="str">
        <f aca="false">IF(OR(E798="",F798=""),"",E798*F798)</f>
        <v/>
      </c>
      <c r="H798" s="35"/>
      <c r="I798" s="36"/>
      <c r="J798" s="36"/>
      <c r="K798" s="36"/>
      <c r="L798" s="33" t="str">
        <f aca="true">IF(I798="","",IF(K798&lt;&gt;"",K798,TODAY())-I798)</f>
        <v/>
      </c>
      <c r="M798" s="35"/>
      <c r="N798" s="35"/>
    </row>
    <row r="799" customFormat="false" ht="15" hidden="false" customHeight="false" outlineLevel="0" collapsed="false">
      <c r="A799" s="29" t="str">
        <f aca="false">IF(B799="","","OP-"&amp;TEXT(ROW()-4,"000"))</f>
        <v/>
      </c>
      <c r="B799" s="35"/>
      <c r="C799" s="35"/>
      <c r="D799" s="35"/>
      <c r="E799" s="39"/>
      <c r="F799" s="38" t="str">
        <f aca="false">IF(D799="","",IFERROR(INDEX(Listas!$B$5:$B$10,MATCH(D799,Listas!$A$5:$A$10,0)),""))</f>
        <v/>
      </c>
      <c r="G799" s="34" t="str">
        <f aca="false">IF(OR(E799="",F799=""),"",E799*F799)</f>
        <v/>
      </c>
      <c r="H799" s="35"/>
      <c r="I799" s="36"/>
      <c r="J799" s="36"/>
      <c r="K799" s="36"/>
      <c r="L799" s="33" t="str">
        <f aca="true">IF(I799="","",IF(K799&lt;&gt;"",K799,TODAY())-I799)</f>
        <v/>
      </c>
      <c r="M799" s="35"/>
      <c r="N799" s="35"/>
    </row>
    <row r="800" customFormat="false" ht="15" hidden="false" customHeight="false" outlineLevel="0" collapsed="false">
      <c r="A800" s="29" t="str">
        <f aca="false">IF(B800="","","OP-"&amp;TEXT(ROW()-4,"000"))</f>
        <v/>
      </c>
      <c r="B800" s="35"/>
      <c r="C800" s="35"/>
      <c r="D800" s="35"/>
      <c r="E800" s="39"/>
      <c r="F800" s="38" t="str">
        <f aca="false">IF(D800="","",IFERROR(INDEX(Listas!$B$5:$B$10,MATCH(D800,Listas!$A$5:$A$10,0)),""))</f>
        <v/>
      </c>
      <c r="G800" s="34" t="str">
        <f aca="false">IF(OR(E800="",F800=""),"",E800*F800)</f>
        <v/>
      </c>
      <c r="H800" s="35"/>
      <c r="I800" s="36"/>
      <c r="J800" s="36"/>
      <c r="K800" s="36"/>
      <c r="L800" s="33" t="str">
        <f aca="true">IF(I800="","",IF(K800&lt;&gt;"",K800,TODAY())-I800)</f>
        <v/>
      </c>
      <c r="M800" s="35"/>
      <c r="N800" s="35"/>
    </row>
    <row r="801" customFormat="false" ht="15" hidden="false" customHeight="false" outlineLevel="0" collapsed="false">
      <c r="A801" s="29" t="str">
        <f aca="false">IF(B801="","","OP-"&amp;TEXT(ROW()-4,"000"))</f>
        <v/>
      </c>
      <c r="B801" s="35"/>
      <c r="C801" s="35"/>
      <c r="D801" s="35"/>
      <c r="E801" s="39"/>
      <c r="F801" s="38" t="str">
        <f aca="false">IF(D801="","",IFERROR(INDEX(Listas!$B$5:$B$10,MATCH(D801,Listas!$A$5:$A$10,0)),""))</f>
        <v/>
      </c>
      <c r="G801" s="34" t="str">
        <f aca="false">IF(OR(E801="",F801=""),"",E801*F801)</f>
        <v/>
      </c>
      <c r="H801" s="35"/>
      <c r="I801" s="36"/>
      <c r="J801" s="36"/>
      <c r="K801" s="36"/>
      <c r="L801" s="33" t="str">
        <f aca="true">IF(I801="","",IF(K801&lt;&gt;"",K801,TODAY())-I801)</f>
        <v/>
      </c>
      <c r="M801" s="35"/>
      <c r="N801" s="35"/>
    </row>
    <row r="802" customFormat="false" ht="15" hidden="false" customHeight="false" outlineLevel="0" collapsed="false">
      <c r="A802" s="29" t="str">
        <f aca="false">IF(B802="","","OP-"&amp;TEXT(ROW()-4,"000"))</f>
        <v/>
      </c>
      <c r="B802" s="35"/>
      <c r="C802" s="35"/>
      <c r="D802" s="35"/>
      <c r="E802" s="39"/>
      <c r="F802" s="38" t="str">
        <f aca="false">IF(D802="","",IFERROR(INDEX(Listas!$B$5:$B$10,MATCH(D802,Listas!$A$5:$A$10,0)),""))</f>
        <v/>
      </c>
      <c r="G802" s="34" t="str">
        <f aca="false">IF(OR(E802="",F802=""),"",E802*F802)</f>
        <v/>
      </c>
      <c r="H802" s="35"/>
      <c r="I802" s="36"/>
      <c r="J802" s="36"/>
      <c r="K802" s="36"/>
      <c r="L802" s="33" t="str">
        <f aca="true">IF(I802="","",IF(K802&lt;&gt;"",K802,TODAY())-I802)</f>
        <v/>
      </c>
      <c r="M802" s="35"/>
      <c r="N802" s="35"/>
    </row>
    <row r="803" customFormat="false" ht="15" hidden="false" customHeight="false" outlineLevel="0" collapsed="false">
      <c r="A803" s="29" t="str">
        <f aca="false">IF(B803="","","OP-"&amp;TEXT(ROW()-4,"000"))</f>
        <v/>
      </c>
      <c r="B803" s="35"/>
      <c r="C803" s="35"/>
      <c r="D803" s="35"/>
      <c r="E803" s="39"/>
      <c r="F803" s="38" t="str">
        <f aca="false">IF(D803="","",IFERROR(INDEX(Listas!$B$5:$B$10,MATCH(D803,Listas!$A$5:$A$10,0)),""))</f>
        <v/>
      </c>
      <c r="G803" s="34" t="str">
        <f aca="false">IF(OR(E803="",F803=""),"",E803*F803)</f>
        <v/>
      </c>
      <c r="H803" s="35"/>
      <c r="I803" s="36"/>
      <c r="J803" s="36"/>
      <c r="K803" s="36"/>
      <c r="L803" s="33" t="str">
        <f aca="true">IF(I803="","",IF(K803&lt;&gt;"",K803,TODAY())-I803)</f>
        <v/>
      </c>
      <c r="M803" s="35"/>
      <c r="N803" s="35"/>
    </row>
    <row r="804" customFormat="false" ht="15" hidden="false" customHeight="false" outlineLevel="0" collapsed="false">
      <c r="A804" s="29" t="str">
        <f aca="false">IF(B804="","","OP-"&amp;TEXT(ROW()-4,"000"))</f>
        <v/>
      </c>
      <c r="B804" s="35"/>
      <c r="C804" s="35"/>
      <c r="D804" s="35"/>
      <c r="E804" s="39"/>
      <c r="F804" s="38" t="str">
        <f aca="false">IF(D804="","",IFERROR(INDEX(Listas!$B$5:$B$10,MATCH(D804,Listas!$A$5:$A$10,0)),""))</f>
        <v/>
      </c>
      <c r="G804" s="34" t="str">
        <f aca="false">IF(OR(E804="",F804=""),"",E804*F804)</f>
        <v/>
      </c>
      <c r="H804" s="35"/>
      <c r="I804" s="36"/>
      <c r="J804" s="36"/>
      <c r="K804" s="36"/>
      <c r="L804" s="33" t="str">
        <f aca="true">IF(I804="","",IF(K804&lt;&gt;"",K804,TODAY())-I804)</f>
        <v/>
      </c>
      <c r="M804" s="35"/>
      <c r="N804" s="35"/>
    </row>
    <row r="805" customFormat="false" ht="15" hidden="false" customHeight="false" outlineLevel="0" collapsed="false">
      <c r="A805" s="29" t="str">
        <f aca="false">IF(B805="","","OP-"&amp;TEXT(ROW()-4,"000"))</f>
        <v/>
      </c>
      <c r="B805" s="35"/>
      <c r="C805" s="35"/>
      <c r="D805" s="35"/>
      <c r="E805" s="39"/>
      <c r="F805" s="38" t="str">
        <f aca="false">IF(D805="","",IFERROR(INDEX(Listas!$B$5:$B$10,MATCH(D805,Listas!$A$5:$A$10,0)),""))</f>
        <v/>
      </c>
      <c r="G805" s="34" t="str">
        <f aca="false">IF(OR(E805="",F805=""),"",E805*F805)</f>
        <v/>
      </c>
      <c r="H805" s="35"/>
      <c r="I805" s="36"/>
      <c r="J805" s="36"/>
      <c r="K805" s="36"/>
      <c r="L805" s="33" t="str">
        <f aca="true">IF(I805="","",IF(K805&lt;&gt;"",K805,TODAY())-I805)</f>
        <v/>
      </c>
      <c r="M805" s="35"/>
      <c r="N805" s="35"/>
    </row>
    <row r="806" customFormat="false" ht="15" hidden="false" customHeight="false" outlineLevel="0" collapsed="false">
      <c r="A806" s="29" t="str">
        <f aca="false">IF(B806="","","OP-"&amp;TEXT(ROW()-4,"000"))</f>
        <v/>
      </c>
      <c r="B806" s="35"/>
      <c r="C806" s="35"/>
      <c r="D806" s="35"/>
      <c r="E806" s="39"/>
      <c r="F806" s="38" t="str">
        <f aca="false">IF(D806="","",IFERROR(INDEX(Listas!$B$5:$B$10,MATCH(D806,Listas!$A$5:$A$10,0)),""))</f>
        <v/>
      </c>
      <c r="G806" s="34" t="str">
        <f aca="false">IF(OR(E806="",F806=""),"",E806*F806)</f>
        <v/>
      </c>
      <c r="H806" s="35"/>
      <c r="I806" s="36"/>
      <c r="J806" s="36"/>
      <c r="K806" s="36"/>
      <c r="L806" s="33" t="str">
        <f aca="true">IF(I806="","",IF(K806&lt;&gt;"",K806,TODAY())-I806)</f>
        <v/>
      </c>
      <c r="M806" s="35"/>
      <c r="N806" s="35"/>
    </row>
    <row r="807" customFormat="false" ht="15" hidden="false" customHeight="false" outlineLevel="0" collapsed="false">
      <c r="A807" s="29" t="str">
        <f aca="false">IF(B807="","","OP-"&amp;TEXT(ROW()-4,"000"))</f>
        <v/>
      </c>
      <c r="B807" s="35"/>
      <c r="C807" s="35"/>
      <c r="D807" s="35"/>
      <c r="E807" s="39"/>
      <c r="F807" s="38" t="str">
        <f aca="false">IF(D807="","",IFERROR(INDEX(Listas!$B$5:$B$10,MATCH(D807,Listas!$A$5:$A$10,0)),""))</f>
        <v/>
      </c>
      <c r="G807" s="34" t="str">
        <f aca="false">IF(OR(E807="",F807=""),"",E807*F807)</f>
        <v/>
      </c>
      <c r="H807" s="35"/>
      <c r="I807" s="36"/>
      <c r="J807" s="36"/>
      <c r="K807" s="36"/>
      <c r="L807" s="33" t="str">
        <f aca="true">IF(I807="","",IF(K807&lt;&gt;"",K807,TODAY())-I807)</f>
        <v/>
      </c>
      <c r="M807" s="35"/>
      <c r="N807" s="35"/>
    </row>
    <row r="808" customFormat="false" ht="15" hidden="false" customHeight="false" outlineLevel="0" collapsed="false">
      <c r="A808" s="29" t="str">
        <f aca="false">IF(B808="","","OP-"&amp;TEXT(ROW()-4,"000"))</f>
        <v/>
      </c>
      <c r="B808" s="35"/>
      <c r="C808" s="35"/>
      <c r="D808" s="35"/>
      <c r="E808" s="39"/>
      <c r="F808" s="38" t="str">
        <f aca="false">IF(D808="","",IFERROR(INDEX(Listas!$B$5:$B$10,MATCH(D808,Listas!$A$5:$A$10,0)),""))</f>
        <v/>
      </c>
      <c r="G808" s="34" t="str">
        <f aca="false">IF(OR(E808="",F808=""),"",E808*F808)</f>
        <v/>
      </c>
      <c r="H808" s="35"/>
      <c r="I808" s="36"/>
      <c r="J808" s="36"/>
      <c r="K808" s="36"/>
      <c r="L808" s="33" t="str">
        <f aca="true">IF(I808="","",IF(K808&lt;&gt;"",K808,TODAY())-I808)</f>
        <v/>
      </c>
      <c r="M808" s="35"/>
      <c r="N808" s="35"/>
    </row>
    <row r="809" customFormat="false" ht="15" hidden="false" customHeight="false" outlineLevel="0" collapsed="false">
      <c r="A809" s="29" t="str">
        <f aca="false">IF(B809="","","OP-"&amp;TEXT(ROW()-4,"000"))</f>
        <v/>
      </c>
      <c r="B809" s="35"/>
      <c r="C809" s="35"/>
      <c r="D809" s="35"/>
      <c r="E809" s="39"/>
      <c r="F809" s="38" t="str">
        <f aca="false">IF(D809="","",IFERROR(INDEX(Listas!$B$5:$B$10,MATCH(D809,Listas!$A$5:$A$10,0)),""))</f>
        <v/>
      </c>
      <c r="G809" s="34" t="str">
        <f aca="false">IF(OR(E809="",F809=""),"",E809*F809)</f>
        <v/>
      </c>
      <c r="H809" s="35"/>
      <c r="I809" s="36"/>
      <c r="J809" s="36"/>
      <c r="K809" s="36"/>
      <c r="L809" s="33" t="str">
        <f aca="true">IF(I809="","",IF(K809&lt;&gt;"",K809,TODAY())-I809)</f>
        <v/>
      </c>
      <c r="M809" s="35"/>
      <c r="N809" s="35"/>
    </row>
    <row r="810" customFormat="false" ht="15" hidden="false" customHeight="false" outlineLevel="0" collapsed="false">
      <c r="A810" s="29" t="str">
        <f aca="false">IF(B810="","","OP-"&amp;TEXT(ROW()-4,"000"))</f>
        <v/>
      </c>
      <c r="B810" s="35"/>
      <c r="C810" s="35"/>
      <c r="D810" s="35"/>
      <c r="E810" s="39"/>
      <c r="F810" s="38" t="str">
        <f aca="false">IF(D810="","",IFERROR(INDEX(Listas!$B$5:$B$10,MATCH(D810,Listas!$A$5:$A$10,0)),""))</f>
        <v/>
      </c>
      <c r="G810" s="34" t="str">
        <f aca="false">IF(OR(E810="",F810=""),"",E810*F810)</f>
        <v/>
      </c>
      <c r="H810" s="35"/>
      <c r="I810" s="36"/>
      <c r="J810" s="36"/>
      <c r="K810" s="36"/>
      <c r="L810" s="33" t="str">
        <f aca="true">IF(I810="","",IF(K810&lt;&gt;"",K810,TODAY())-I810)</f>
        <v/>
      </c>
      <c r="M810" s="35"/>
      <c r="N810" s="35"/>
    </row>
    <row r="811" customFormat="false" ht="15" hidden="false" customHeight="false" outlineLevel="0" collapsed="false">
      <c r="A811" s="29" t="str">
        <f aca="false">IF(B811="","","OP-"&amp;TEXT(ROW()-4,"000"))</f>
        <v/>
      </c>
      <c r="B811" s="35"/>
      <c r="C811" s="35"/>
      <c r="D811" s="35"/>
      <c r="E811" s="39"/>
      <c r="F811" s="38" t="str">
        <f aca="false">IF(D811="","",IFERROR(INDEX(Listas!$B$5:$B$10,MATCH(D811,Listas!$A$5:$A$10,0)),""))</f>
        <v/>
      </c>
      <c r="G811" s="34" t="str">
        <f aca="false">IF(OR(E811="",F811=""),"",E811*F811)</f>
        <v/>
      </c>
      <c r="H811" s="35"/>
      <c r="I811" s="36"/>
      <c r="J811" s="36"/>
      <c r="K811" s="36"/>
      <c r="L811" s="33" t="str">
        <f aca="true">IF(I811="","",IF(K811&lt;&gt;"",K811,TODAY())-I811)</f>
        <v/>
      </c>
      <c r="M811" s="35"/>
      <c r="N811" s="35"/>
    </row>
    <row r="812" customFormat="false" ht="15" hidden="false" customHeight="false" outlineLevel="0" collapsed="false">
      <c r="A812" s="29" t="str">
        <f aca="false">IF(B812="","","OP-"&amp;TEXT(ROW()-4,"000"))</f>
        <v/>
      </c>
      <c r="B812" s="35"/>
      <c r="C812" s="35"/>
      <c r="D812" s="35"/>
      <c r="E812" s="39"/>
      <c r="F812" s="38" t="str">
        <f aca="false">IF(D812="","",IFERROR(INDEX(Listas!$B$5:$B$10,MATCH(D812,Listas!$A$5:$A$10,0)),""))</f>
        <v/>
      </c>
      <c r="G812" s="34" t="str">
        <f aca="false">IF(OR(E812="",F812=""),"",E812*F812)</f>
        <v/>
      </c>
      <c r="H812" s="35"/>
      <c r="I812" s="36"/>
      <c r="J812" s="36"/>
      <c r="K812" s="36"/>
      <c r="L812" s="33" t="str">
        <f aca="true">IF(I812="","",IF(K812&lt;&gt;"",K812,TODAY())-I812)</f>
        <v/>
      </c>
      <c r="M812" s="35"/>
      <c r="N812" s="35"/>
    </row>
    <row r="813" customFormat="false" ht="15" hidden="false" customHeight="false" outlineLevel="0" collapsed="false">
      <c r="A813" s="29" t="str">
        <f aca="false">IF(B813="","","OP-"&amp;TEXT(ROW()-4,"000"))</f>
        <v/>
      </c>
      <c r="B813" s="35"/>
      <c r="C813" s="35"/>
      <c r="D813" s="35"/>
      <c r="E813" s="39"/>
      <c r="F813" s="38" t="str">
        <f aca="false">IF(D813="","",IFERROR(INDEX(Listas!$B$5:$B$10,MATCH(D813,Listas!$A$5:$A$10,0)),""))</f>
        <v/>
      </c>
      <c r="G813" s="34" t="str">
        <f aca="false">IF(OR(E813="",F813=""),"",E813*F813)</f>
        <v/>
      </c>
      <c r="H813" s="35"/>
      <c r="I813" s="36"/>
      <c r="J813" s="36"/>
      <c r="K813" s="36"/>
      <c r="L813" s="33" t="str">
        <f aca="true">IF(I813="","",IF(K813&lt;&gt;"",K813,TODAY())-I813)</f>
        <v/>
      </c>
      <c r="M813" s="35"/>
      <c r="N813" s="35"/>
    </row>
    <row r="814" customFormat="false" ht="15" hidden="false" customHeight="false" outlineLevel="0" collapsed="false">
      <c r="A814" s="29" t="str">
        <f aca="false">IF(B814="","","OP-"&amp;TEXT(ROW()-4,"000"))</f>
        <v/>
      </c>
      <c r="B814" s="35"/>
      <c r="C814" s="35"/>
      <c r="D814" s="35"/>
      <c r="E814" s="39"/>
      <c r="F814" s="38" t="str">
        <f aca="false">IF(D814="","",IFERROR(INDEX(Listas!$B$5:$B$10,MATCH(D814,Listas!$A$5:$A$10,0)),""))</f>
        <v/>
      </c>
      <c r="G814" s="34" t="str">
        <f aca="false">IF(OR(E814="",F814=""),"",E814*F814)</f>
        <v/>
      </c>
      <c r="H814" s="35"/>
      <c r="I814" s="36"/>
      <c r="J814" s="36"/>
      <c r="K814" s="36"/>
      <c r="L814" s="33" t="str">
        <f aca="true">IF(I814="","",IF(K814&lt;&gt;"",K814,TODAY())-I814)</f>
        <v/>
      </c>
      <c r="M814" s="35"/>
      <c r="N814" s="35"/>
    </row>
    <row r="815" customFormat="false" ht="15" hidden="false" customHeight="false" outlineLevel="0" collapsed="false">
      <c r="A815" s="29" t="str">
        <f aca="false">IF(B815="","","OP-"&amp;TEXT(ROW()-4,"000"))</f>
        <v/>
      </c>
      <c r="B815" s="35"/>
      <c r="C815" s="35"/>
      <c r="D815" s="35"/>
      <c r="E815" s="39"/>
      <c r="F815" s="38" t="str">
        <f aca="false">IF(D815="","",IFERROR(INDEX(Listas!$B$5:$B$10,MATCH(D815,Listas!$A$5:$A$10,0)),""))</f>
        <v/>
      </c>
      <c r="G815" s="34" t="str">
        <f aca="false">IF(OR(E815="",F815=""),"",E815*F815)</f>
        <v/>
      </c>
      <c r="H815" s="35"/>
      <c r="I815" s="36"/>
      <c r="J815" s="36"/>
      <c r="K815" s="36"/>
      <c r="L815" s="33" t="str">
        <f aca="true">IF(I815="","",IF(K815&lt;&gt;"",K815,TODAY())-I815)</f>
        <v/>
      </c>
      <c r="M815" s="35"/>
      <c r="N815" s="35"/>
    </row>
    <row r="816" customFormat="false" ht="15" hidden="false" customHeight="false" outlineLevel="0" collapsed="false">
      <c r="A816" s="29" t="str">
        <f aca="false">IF(B816="","","OP-"&amp;TEXT(ROW()-4,"000"))</f>
        <v/>
      </c>
      <c r="B816" s="35"/>
      <c r="C816" s="35"/>
      <c r="D816" s="35"/>
      <c r="E816" s="39"/>
      <c r="F816" s="38" t="str">
        <f aca="false">IF(D816="","",IFERROR(INDEX(Listas!$B$5:$B$10,MATCH(D816,Listas!$A$5:$A$10,0)),""))</f>
        <v/>
      </c>
      <c r="G816" s="34" t="str">
        <f aca="false">IF(OR(E816="",F816=""),"",E816*F816)</f>
        <v/>
      </c>
      <c r="H816" s="35"/>
      <c r="I816" s="36"/>
      <c r="J816" s="36"/>
      <c r="K816" s="36"/>
      <c r="L816" s="33" t="str">
        <f aca="true">IF(I816="","",IF(K816&lt;&gt;"",K816,TODAY())-I816)</f>
        <v/>
      </c>
      <c r="M816" s="35"/>
      <c r="N816" s="35"/>
    </row>
    <row r="817" customFormat="false" ht="15" hidden="false" customHeight="false" outlineLevel="0" collapsed="false">
      <c r="A817" s="29" t="str">
        <f aca="false">IF(B817="","","OP-"&amp;TEXT(ROW()-4,"000"))</f>
        <v/>
      </c>
      <c r="B817" s="35"/>
      <c r="C817" s="35"/>
      <c r="D817" s="35"/>
      <c r="E817" s="39"/>
      <c r="F817" s="38" t="str">
        <f aca="false">IF(D817="","",IFERROR(INDEX(Listas!$B$5:$B$10,MATCH(D817,Listas!$A$5:$A$10,0)),""))</f>
        <v/>
      </c>
      <c r="G817" s="34" t="str">
        <f aca="false">IF(OR(E817="",F817=""),"",E817*F817)</f>
        <v/>
      </c>
      <c r="H817" s="35"/>
      <c r="I817" s="36"/>
      <c r="J817" s="36"/>
      <c r="K817" s="36"/>
      <c r="L817" s="33" t="str">
        <f aca="true">IF(I817="","",IF(K817&lt;&gt;"",K817,TODAY())-I817)</f>
        <v/>
      </c>
      <c r="M817" s="35"/>
      <c r="N817" s="35"/>
    </row>
    <row r="818" customFormat="false" ht="15" hidden="false" customHeight="false" outlineLevel="0" collapsed="false">
      <c r="A818" s="29" t="str">
        <f aca="false">IF(B818="","","OP-"&amp;TEXT(ROW()-4,"000"))</f>
        <v/>
      </c>
      <c r="B818" s="35"/>
      <c r="C818" s="35"/>
      <c r="D818" s="35"/>
      <c r="E818" s="39"/>
      <c r="F818" s="38" t="str">
        <f aca="false">IF(D818="","",IFERROR(INDEX(Listas!$B$5:$B$10,MATCH(D818,Listas!$A$5:$A$10,0)),""))</f>
        <v/>
      </c>
      <c r="G818" s="34" t="str">
        <f aca="false">IF(OR(E818="",F818=""),"",E818*F818)</f>
        <v/>
      </c>
      <c r="H818" s="35"/>
      <c r="I818" s="36"/>
      <c r="J818" s="36"/>
      <c r="K818" s="36"/>
      <c r="L818" s="33" t="str">
        <f aca="true">IF(I818="","",IF(K818&lt;&gt;"",K818,TODAY())-I818)</f>
        <v/>
      </c>
      <c r="M818" s="35"/>
      <c r="N818" s="35"/>
    </row>
    <row r="819" customFormat="false" ht="15" hidden="false" customHeight="false" outlineLevel="0" collapsed="false">
      <c r="A819" s="29" t="str">
        <f aca="false">IF(B819="","","OP-"&amp;TEXT(ROW()-4,"000"))</f>
        <v/>
      </c>
      <c r="B819" s="35"/>
      <c r="C819" s="35"/>
      <c r="D819" s="35"/>
      <c r="E819" s="39"/>
      <c r="F819" s="38" t="str">
        <f aca="false">IF(D819="","",IFERROR(INDEX(Listas!$B$5:$B$10,MATCH(D819,Listas!$A$5:$A$10,0)),""))</f>
        <v/>
      </c>
      <c r="G819" s="34" t="str">
        <f aca="false">IF(OR(E819="",F819=""),"",E819*F819)</f>
        <v/>
      </c>
      <c r="H819" s="35"/>
      <c r="I819" s="36"/>
      <c r="J819" s="36"/>
      <c r="K819" s="36"/>
      <c r="L819" s="33" t="str">
        <f aca="true">IF(I819="","",IF(K819&lt;&gt;"",K819,TODAY())-I819)</f>
        <v/>
      </c>
      <c r="M819" s="35"/>
      <c r="N819" s="35"/>
    </row>
    <row r="820" customFormat="false" ht="15" hidden="false" customHeight="false" outlineLevel="0" collapsed="false">
      <c r="A820" s="29" t="str">
        <f aca="false">IF(B820="","","OP-"&amp;TEXT(ROW()-4,"000"))</f>
        <v/>
      </c>
      <c r="B820" s="35"/>
      <c r="C820" s="35"/>
      <c r="D820" s="35"/>
      <c r="E820" s="39"/>
      <c r="F820" s="38" t="str">
        <f aca="false">IF(D820="","",IFERROR(INDEX(Listas!$B$5:$B$10,MATCH(D820,Listas!$A$5:$A$10,0)),""))</f>
        <v/>
      </c>
      <c r="G820" s="34" t="str">
        <f aca="false">IF(OR(E820="",F820=""),"",E820*F820)</f>
        <v/>
      </c>
      <c r="H820" s="35"/>
      <c r="I820" s="36"/>
      <c r="J820" s="36"/>
      <c r="K820" s="36"/>
      <c r="L820" s="33" t="str">
        <f aca="true">IF(I820="","",IF(K820&lt;&gt;"",K820,TODAY())-I820)</f>
        <v/>
      </c>
      <c r="M820" s="35"/>
      <c r="N820" s="35"/>
    </row>
    <row r="821" customFormat="false" ht="15" hidden="false" customHeight="false" outlineLevel="0" collapsed="false">
      <c r="A821" s="29" t="str">
        <f aca="false">IF(B821="","","OP-"&amp;TEXT(ROW()-4,"000"))</f>
        <v/>
      </c>
      <c r="B821" s="35"/>
      <c r="C821" s="35"/>
      <c r="D821" s="35"/>
      <c r="E821" s="39"/>
      <c r="F821" s="38" t="str">
        <f aca="false">IF(D821="","",IFERROR(INDEX(Listas!$B$5:$B$10,MATCH(D821,Listas!$A$5:$A$10,0)),""))</f>
        <v/>
      </c>
      <c r="G821" s="34" t="str">
        <f aca="false">IF(OR(E821="",F821=""),"",E821*F821)</f>
        <v/>
      </c>
      <c r="H821" s="35"/>
      <c r="I821" s="36"/>
      <c r="J821" s="36"/>
      <c r="K821" s="36"/>
      <c r="L821" s="33" t="str">
        <f aca="true">IF(I821="","",IF(K821&lt;&gt;"",K821,TODAY())-I821)</f>
        <v/>
      </c>
      <c r="M821" s="35"/>
      <c r="N821" s="35"/>
    </row>
    <row r="822" customFormat="false" ht="15" hidden="false" customHeight="false" outlineLevel="0" collapsed="false">
      <c r="A822" s="29" t="str">
        <f aca="false">IF(B822="","","OP-"&amp;TEXT(ROW()-4,"000"))</f>
        <v/>
      </c>
      <c r="B822" s="35"/>
      <c r="C822" s="35"/>
      <c r="D822" s="35"/>
      <c r="E822" s="39"/>
      <c r="F822" s="38" t="str">
        <f aca="false">IF(D822="","",IFERROR(INDEX(Listas!$B$5:$B$10,MATCH(D822,Listas!$A$5:$A$10,0)),""))</f>
        <v/>
      </c>
      <c r="G822" s="34" t="str">
        <f aca="false">IF(OR(E822="",F822=""),"",E822*F822)</f>
        <v/>
      </c>
      <c r="H822" s="35"/>
      <c r="I822" s="36"/>
      <c r="J822" s="36"/>
      <c r="K822" s="36"/>
      <c r="L822" s="33" t="str">
        <f aca="true">IF(I822="","",IF(K822&lt;&gt;"",K822,TODAY())-I822)</f>
        <v/>
      </c>
      <c r="M822" s="35"/>
      <c r="N822" s="35"/>
    </row>
    <row r="823" customFormat="false" ht="15" hidden="false" customHeight="false" outlineLevel="0" collapsed="false">
      <c r="A823" s="29" t="str">
        <f aca="false">IF(B823="","","OP-"&amp;TEXT(ROW()-4,"000"))</f>
        <v/>
      </c>
      <c r="B823" s="35"/>
      <c r="C823" s="35"/>
      <c r="D823" s="35"/>
      <c r="E823" s="39"/>
      <c r="F823" s="38" t="str">
        <f aca="false">IF(D823="","",IFERROR(INDEX(Listas!$B$5:$B$10,MATCH(D823,Listas!$A$5:$A$10,0)),""))</f>
        <v/>
      </c>
      <c r="G823" s="34" t="str">
        <f aca="false">IF(OR(E823="",F823=""),"",E823*F823)</f>
        <v/>
      </c>
      <c r="H823" s="35"/>
      <c r="I823" s="36"/>
      <c r="J823" s="36"/>
      <c r="K823" s="36"/>
      <c r="L823" s="33" t="str">
        <f aca="true">IF(I823="","",IF(K823&lt;&gt;"",K823,TODAY())-I823)</f>
        <v/>
      </c>
      <c r="M823" s="35"/>
      <c r="N823" s="35"/>
    </row>
    <row r="824" customFormat="false" ht="15" hidden="false" customHeight="false" outlineLevel="0" collapsed="false">
      <c r="A824" s="29" t="str">
        <f aca="false">IF(B824="","","OP-"&amp;TEXT(ROW()-4,"000"))</f>
        <v/>
      </c>
      <c r="B824" s="35"/>
      <c r="C824" s="35"/>
      <c r="D824" s="35"/>
      <c r="E824" s="39"/>
      <c r="F824" s="38" t="str">
        <f aca="false">IF(D824="","",IFERROR(INDEX(Listas!$B$5:$B$10,MATCH(D824,Listas!$A$5:$A$10,0)),""))</f>
        <v/>
      </c>
      <c r="G824" s="34" t="str">
        <f aca="false">IF(OR(E824="",F824=""),"",E824*F824)</f>
        <v/>
      </c>
      <c r="H824" s="35"/>
      <c r="I824" s="36"/>
      <c r="J824" s="36"/>
      <c r="K824" s="36"/>
      <c r="L824" s="33" t="str">
        <f aca="true">IF(I824="","",IF(K824&lt;&gt;"",K824,TODAY())-I824)</f>
        <v/>
      </c>
      <c r="M824" s="35"/>
      <c r="N824" s="35"/>
    </row>
    <row r="825" customFormat="false" ht="15" hidden="false" customHeight="false" outlineLevel="0" collapsed="false">
      <c r="A825" s="29" t="str">
        <f aca="false">IF(B825="","","OP-"&amp;TEXT(ROW()-4,"000"))</f>
        <v/>
      </c>
      <c r="B825" s="35"/>
      <c r="C825" s="35"/>
      <c r="D825" s="35"/>
      <c r="E825" s="39"/>
      <c r="F825" s="38" t="str">
        <f aca="false">IF(D825="","",IFERROR(INDEX(Listas!$B$5:$B$10,MATCH(D825,Listas!$A$5:$A$10,0)),""))</f>
        <v/>
      </c>
      <c r="G825" s="34" t="str">
        <f aca="false">IF(OR(E825="",F825=""),"",E825*F825)</f>
        <v/>
      </c>
      <c r="H825" s="35"/>
      <c r="I825" s="36"/>
      <c r="J825" s="36"/>
      <c r="K825" s="36"/>
      <c r="L825" s="33" t="str">
        <f aca="true">IF(I825="","",IF(K825&lt;&gt;"",K825,TODAY())-I825)</f>
        <v/>
      </c>
      <c r="M825" s="35"/>
      <c r="N825" s="35"/>
    </row>
    <row r="826" customFormat="false" ht="15" hidden="false" customHeight="false" outlineLevel="0" collapsed="false">
      <c r="A826" s="29" t="str">
        <f aca="false">IF(B826="","","OP-"&amp;TEXT(ROW()-4,"000"))</f>
        <v/>
      </c>
      <c r="B826" s="35"/>
      <c r="C826" s="35"/>
      <c r="D826" s="35"/>
      <c r="E826" s="39"/>
      <c r="F826" s="38" t="str">
        <f aca="false">IF(D826="","",IFERROR(INDEX(Listas!$B$5:$B$10,MATCH(D826,Listas!$A$5:$A$10,0)),""))</f>
        <v/>
      </c>
      <c r="G826" s="34" t="str">
        <f aca="false">IF(OR(E826="",F826=""),"",E826*F826)</f>
        <v/>
      </c>
      <c r="H826" s="35"/>
      <c r="I826" s="36"/>
      <c r="J826" s="36"/>
      <c r="K826" s="36"/>
      <c r="L826" s="33" t="str">
        <f aca="true">IF(I826="","",IF(K826&lt;&gt;"",K826,TODAY())-I826)</f>
        <v/>
      </c>
      <c r="M826" s="35"/>
      <c r="N826" s="35"/>
    </row>
    <row r="827" customFormat="false" ht="15" hidden="false" customHeight="false" outlineLevel="0" collapsed="false">
      <c r="A827" s="29" t="str">
        <f aca="false">IF(B827="","","OP-"&amp;TEXT(ROW()-4,"000"))</f>
        <v/>
      </c>
      <c r="B827" s="35"/>
      <c r="C827" s="35"/>
      <c r="D827" s="35"/>
      <c r="E827" s="39"/>
      <c r="F827" s="38" t="str">
        <f aca="false">IF(D827="","",IFERROR(INDEX(Listas!$B$5:$B$10,MATCH(D827,Listas!$A$5:$A$10,0)),""))</f>
        <v/>
      </c>
      <c r="G827" s="34" t="str">
        <f aca="false">IF(OR(E827="",F827=""),"",E827*F827)</f>
        <v/>
      </c>
      <c r="H827" s="35"/>
      <c r="I827" s="36"/>
      <c r="J827" s="36"/>
      <c r="K827" s="36"/>
      <c r="L827" s="33" t="str">
        <f aca="true">IF(I827="","",IF(K827&lt;&gt;"",K827,TODAY())-I827)</f>
        <v/>
      </c>
      <c r="M827" s="35"/>
      <c r="N827" s="35"/>
    </row>
    <row r="828" customFormat="false" ht="15" hidden="false" customHeight="false" outlineLevel="0" collapsed="false">
      <c r="A828" s="29" t="str">
        <f aca="false">IF(B828="","","OP-"&amp;TEXT(ROW()-4,"000"))</f>
        <v/>
      </c>
      <c r="B828" s="35"/>
      <c r="C828" s="35"/>
      <c r="D828" s="35"/>
      <c r="E828" s="39"/>
      <c r="F828" s="38" t="str">
        <f aca="false">IF(D828="","",IFERROR(INDEX(Listas!$B$5:$B$10,MATCH(D828,Listas!$A$5:$A$10,0)),""))</f>
        <v/>
      </c>
      <c r="G828" s="34" t="str">
        <f aca="false">IF(OR(E828="",F828=""),"",E828*F828)</f>
        <v/>
      </c>
      <c r="H828" s="35"/>
      <c r="I828" s="36"/>
      <c r="J828" s="36"/>
      <c r="K828" s="36"/>
      <c r="L828" s="33" t="str">
        <f aca="true">IF(I828="","",IF(K828&lt;&gt;"",K828,TODAY())-I828)</f>
        <v/>
      </c>
      <c r="M828" s="35"/>
      <c r="N828" s="35"/>
    </row>
    <row r="829" customFormat="false" ht="15" hidden="false" customHeight="false" outlineLevel="0" collapsed="false">
      <c r="A829" s="29" t="str">
        <f aca="false">IF(B829="","","OP-"&amp;TEXT(ROW()-4,"000"))</f>
        <v/>
      </c>
      <c r="B829" s="35"/>
      <c r="C829" s="35"/>
      <c r="D829" s="35"/>
      <c r="E829" s="39"/>
      <c r="F829" s="38" t="str">
        <f aca="false">IF(D829="","",IFERROR(INDEX(Listas!$B$5:$B$10,MATCH(D829,Listas!$A$5:$A$10,0)),""))</f>
        <v/>
      </c>
      <c r="G829" s="34" t="str">
        <f aca="false">IF(OR(E829="",F829=""),"",E829*F829)</f>
        <v/>
      </c>
      <c r="H829" s="35"/>
      <c r="I829" s="36"/>
      <c r="J829" s="36"/>
      <c r="K829" s="36"/>
      <c r="L829" s="33" t="str">
        <f aca="true">IF(I829="","",IF(K829&lt;&gt;"",K829,TODAY())-I829)</f>
        <v/>
      </c>
      <c r="M829" s="35"/>
      <c r="N829" s="35"/>
    </row>
    <row r="830" customFormat="false" ht="15" hidden="false" customHeight="false" outlineLevel="0" collapsed="false">
      <c r="A830" s="29" t="str">
        <f aca="false">IF(B830="","","OP-"&amp;TEXT(ROW()-4,"000"))</f>
        <v/>
      </c>
      <c r="B830" s="35"/>
      <c r="C830" s="35"/>
      <c r="D830" s="35"/>
      <c r="E830" s="39"/>
      <c r="F830" s="38" t="str">
        <f aca="false">IF(D830="","",IFERROR(INDEX(Listas!$B$5:$B$10,MATCH(D830,Listas!$A$5:$A$10,0)),""))</f>
        <v/>
      </c>
      <c r="G830" s="34" t="str">
        <f aca="false">IF(OR(E830="",F830=""),"",E830*F830)</f>
        <v/>
      </c>
      <c r="H830" s="35"/>
      <c r="I830" s="36"/>
      <c r="J830" s="36"/>
      <c r="K830" s="36"/>
      <c r="L830" s="33" t="str">
        <f aca="true">IF(I830="","",IF(K830&lt;&gt;"",K830,TODAY())-I830)</f>
        <v/>
      </c>
      <c r="M830" s="35"/>
      <c r="N830" s="35"/>
    </row>
    <row r="831" customFormat="false" ht="15" hidden="false" customHeight="false" outlineLevel="0" collapsed="false">
      <c r="A831" s="29" t="str">
        <f aca="false">IF(B831="","","OP-"&amp;TEXT(ROW()-4,"000"))</f>
        <v/>
      </c>
      <c r="B831" s="35"/>
      <c r="C831" s="35"/>
      <c r="D831" s="35"/>
      <c r="E831" s="39"/>
      <c r="F831" s="38" t="str">
        <f aca="false">IF(D831="","",IFERROR(INDEX(Listas!$B$5:$B$10,MATCH(D831,Listas!$A$5:$A$10,0)),""))</f>
        <v/>
      </c>
      <c r="G831" s="34" t="str">
        <f aca="false">IF(OR(E831="",F831=""),"",E831*F831)</f>
        <v/>
      </c>
      <c r="H831" s="35"/>
      <c r="I831" s="36"/>
      <c r="J831" s="36"/>
      <c r="K831" s="36"/>
      <c r="L831" s="33" t="str">
        <f aca="true">IF(I831="","",IF(K831&lt;&gt;"",K831,TODAY())-I831)</f>
        <v/>
      </c>
      <c r="M831" s="35"/>
      <c r="N831" s="35"/>
    </row>
    <row r="832" customFormat="false" ht="15" hidden="false" customHeight="false" outlineLevel="0" collapsed="false">
      <c r="A832" s="29" t="str">
        <f aca="false">IF(B832="","","OP-"&amp;TEXT(ROW()-4,"000"))</f>
        <v/>
      </c>
      <c r="B832" s="35"/>
      <c r="C832" s="35"/>
      <c r="D832" s="35"/>
      <c r="E832" s="39"/>
      <c r="F832" s="38" t="str">
        <f aca="false">IF(D832="","",IFERROR(INDEX(Listas!$B$5:$B$10,MATCH(D832,Listas!$A$5:$A$10,0)),""))</f>
        <v/>
      </c>
      <c r="G832" s="34" t="str">
        <f aca="false">IF(OR(E832="",F832=""),"",E832*F832)</f>
        <v/>
      </c>
      <c r="H832" s="35"/>
      <c r="I832" s="36"/>
      <c r="J832" s="36"/>
      <c r="K832" s="36"/>
      <c r="L832" s="33" t="str">
        <f aca="true">IF(I832="","",IF(K832&lt;&gt;"",K832,TODAY())-I832)</f>
        <v/>
      </c>
      <c r="M832" s="35"/>
      <c r="N832" s="35"/>
    </row>
    <row r="833" customFormat="false" ht="15" hidden="false" customHeight="false" outlineLevel="0" collapsed="false">
      <c r="A833" s="29" t="str">
        <f aca="false">IF(B833="","","OP-"&amp;TEXT(ROW()-4,"000"))</f>
        <v/>
      </c>
      <c r="B833" s="35"/>
      <c r="C833" s="35"/>
      <c r="D833" s="35"/>
      <c r="E833" s="39"/>
      <c r="F833" s="38" t="str">
        <f aca="false">IF(D833="","",IFERROR(INDEX(Listas!$B$5:$B$10,MATCH(D833,Listas!$A$5:$A$10,0)),""))</f>
        <v/>
      </c>
      <c r="G833" s="34" t="str">
        <f aca="false">IF(OR(E833="",F833=""),"",E833*F833)</f>
        <v/>
      </c>
      <c r="H833" s="35"/>
      <c r="I833" s="36"/>
      <c r="J833" s="36"/>
      <c r="K833" s="36"/>
      <c r="L833" s="33" t="str">
        <f aca="true">IF(I833="","",IF(K833&lt;&gt;"",K833,TODAY())-I833)</f>
        <v/>
      </c>
      <c r="M833" s="35"/>
      <c r="N833" s="35"/>
    </row>
    <row r="834" customFormat="false" ht="15" hidden="false" customHeight="false" outlineLevel="0" collapsed="false">
      <c r="A834" s="29" t="str">
        <f aca="false">IF(B834="","","OP-"&amp;TEXT(ROW()-4,"000"))</f>
        <v/>
      </c>
      <c r="B834" s="35"/>
      <c r="C834" s="35"/>
      <c r="D834" s="35"/>
      <c r="E834" s="39"/>
      <c r="F834" s="38" t="str">
        <f aca="false">IF(D834="","",IFERROR(INDEX(Listas!$B$5:$B$10,MATCH(D834,Listas!$A$5:$A$10,0)),""))</f>
        <v/>
      </c>
      <c r="G834" s="34" t="str">
        <f aca="false">IF(OR(E834="",F834=""),"",E834*F834)</f>
        <v/>
      </c>
      <c r="H834" s="35"/>
      <c r="I834" s="36"/>
      <c r="J834" s="36"/>
      <c r="K834" s="36"/>
      <c r="L834" s="33" t="str">
        <f aca="true">IF(I834="","",IF(K834&lt;&gt;"",K834,TODAY())-I834)</f>
        <v/>
      </c>
      <c r="M834" s="35"/>
      <c r="N834" s="35"/>
    </row>
    <row r="835" customFormat="false" ht="15" hidden="false" customHeight="false" outlineLevel="0" collapsed="false">
      <c r="A835" s="29" t="str">
        <f aca="false">IF(B835="","","OP-"&amp;TEXT(ROW()-4,"000"))</f>
        <v/>
      </c>
      <c r="B835" s="35"/>
      <c r="C835" s="35"/>
      <c r="D835" s="35"/>
      <c r="E835" s="39"/>
      <c r="F835" s="38" t="str">
        <f aca="false">IF(D835="","",IFERROR(INDEX(Listas!$B$5:$B$10,MATCH(D835,Listas!$A$5:$A$10,0)),""))</f>
        <v/>
      </c>
      <c r="G835" s="34" t="str">
        <f aca="false">IF(OR(E835="",F835=""),"",E835*F835)</f>
        <v/>
      </c>
      <c r="H835" s="35"/>
      <c r="I835" s="36"/>
      <c r="J835" s="36"/>
      <c r="K835" s="36"/>
      <c r="L835" s="33" t="str">
        <f aca="true">IF(I835="","",IF(K835&lt;&gt;"",K835,TODAY())-I835)</f>
        <v/>
      </c>
      <c r="M835" s="35"/>
      <c r="N835" s="35"/>
    </row>
    <row r="836" customFormat="false" ht="15" hidden="false" customHeight="false" outlineLevel="0" collapsed="false">
      <c r="A836" s="29" t="str">
        <f aca="false">IF(B836="","","OP-"&amp;TEXT(ROW()-4,"000"))</f>
        <v/>
      </c>
      <c r="B836" s="35"/>
      <c r="C836" s="35"/>
      <c r="D836" s="35"/>
      <c r="E836" s="39"/>
      <c r="F836" s="38" t="str">
        <f aca="false">IF(D836="","",IFERROR(INDEX(Listas!$B$5:$B$10,MATCH(D836,Listas!$A$5:$A$10,0)),""))</f>
        <v/>
      </c>
      <c r="G836" s="34" t="str">
        <f aca="false">IF(OR(E836="",F836=""),"",E836*F836)</f>
        <v/>
      </c>
      <c r="H836" s="35"/>
      <c r="I836" s="36"/>
      <c r="J836" s="36"/>
      <c r="K836" s="36"/>
      <c r="L836" s="33" t="str">
        <f aca="true">IF(I836="","",IF(K836&lt;&gt;"",K836,TODAY())-I836)</f>
        <v/>
      </c>
      <c r="M836" s="35"/>
      <c r="N836" s="35"/>
    </row>
    <row r="837" customFormat="false" ht="15" hidden="false" customHeight="false" outlineLevel="0" collapsed="false">
      <c r="A837" s="29" t="str">
        <f aca="false">IF(B837="","","OP-"&amp;TEXT(ROW()-4,"000"))</f>
        <v/>
      </c>
      <c r="B837" s="35"/>
      <c r="C837" s="35"/>
      <c r="D837" s="35"/>
      <c r="E837" s="39"/>
      <c r="F837" s="38" t="str">
        <f aca="false">IF(D837="","",IFERROR(INDEX(Listas!$B$5:$B$10,MATCH(D837,Listas!$A$5:$A$10,0)),""))</f>
        <v/>
      </c>
      <c r="G837" s="34" t="str">
        <f aca="false">IF(OR(E837="",F837=""),"",E837*F837)</f>
        <v/>
      </c>
      <c r="H837" s="35"/>
      <c r="I837" s="36"/>
      <c r="J837" s="36"/>
      <c r="K837" s="36"/>
      <c r="L837" s="33" t="str">
        <f aca="true">IF(I837="","",IF(K837&lt;&gt;"",K837,TODAY())-I837)</f>
        <v/>
      </c>
      <c r="M837" s="35"/>
      <c r="N837" s="35"/>
    </row>
    <row r="838" customFormat="false" ht="15" hidden="false" customHeight="false" outlineLevel="0" collapsed="false">
      <c r="A838" s="29" t="str">
        <f aca="false">IF(B838="","","OP-"&amp;TEXT(ROW()-4,"000"))</f>
        <v/>
      </c>
      <c r="B838" s="35"/>
      <c r="C838" s="35"/>
      <c r="D838" s="35"/>
      <c r="E838" s="39"/>
      <c r="F838" s="38" t="str">
        <f aca="false">IF(D838="","",IFERROR(INDEX(Listas!$B$5:$B$10,MATCH(D838,Listas!$A$5:$A$10,0)),""))</f>
        <v/>
      </c>
      <c r="G838" s="34" t="str">
        <f aca="false">IF(OR(E838="",F838=""),"",E838*F838)</f>
        <v/>
      </c>
      <c r="H838" s="35"/>
      <c r="I838" s="36"/>
      <c r="J838" s="36"/>
      <c r="K838" s="36"/>
      <c r="L838" s="33" t="str">
        <f aca="true">IF(I838="","",IF(K838&lt;&gt;"",K838,TODAY())-I838)</f>
        <v/>
      </c>
      <c r="M838" s="35"/>
      <c r="N838" s="35"/>
    </row>
    <row r="839" customFormat="false" ht="15" hidden="false" customHeight="false" outlineLevel="0" collapsed="false">
      <c r="A839" s="29" t="str">
        <f aca="false">IF(B839="","","OP-"&amp;TEXT(ROW()-4,"000"))</f>
        <v/>
      </c>
      <c r="B839" s="35"/>
      <c r="C839" s="35"/>
      <c r="D839" s="35"/>
      <c r="E839" s="39"/>
      <c r="F839" s="38" t="str">
        <f aca="false">IF(D839="","",IFERROR(INDEX(Listas!$B$5:$B$10,MATCH(D839,Listas!$A$5:$A$10,0)),""))</f>
        <v/>
      </c>
      <c r="G839" s="34" t="str">
        <f aca="false">IF(OR(E839="",F839=""),"",E839*F839)</f>
        <v/>
      </c>
      <c r="H839" s="35"/>
      <c r="I839" s="36"/>
      <c r="J839" s="36"/>
      <c r="K839" s="36"/>
      <c r="L839" s="33" t="str">
        <f aca="true">IF(I839="","",IF(K839&lt;&gt;"",K839,TODAY())-I839)</f>
        <v/>
      </c>
      <c r="M839" s="35"/>
      <c r="N839" s="35"/>
    </row>
    <row r="840" customFormat="false" ht="15" hidden="false" customHeight="false" outlineLevel="0" collapsed="false">
      <c r="A840" s="29" t="str">
        <f aca="false">IF(B840="","","OP-"&amp;TEXT(ROW()-4,"000"))</f>
        <v/>
      </c>
      <c r="B840" s="35"/>
      <c r="C840" s="35"/>
      <c r="D840" s="35"/>
      <c r="E840" s="39"/>
      <c r="F840" s="38" t="str">
        <f aca="false">IF(D840="","",IFERROR(INDEX(Listas!$B$5:$B$10,MATCH(D840,Listas!$A$5:$A$10,0)),""))</f>
        <v/>
      </c>
      <c r="G840" s="34" t="str">
        <f aca="false">IF(OR(E840="",F840=""),"",E840*F840)</f>
        <v/>
      </c>
      <c r="H840" s="35"/>
      <c r="I840" s="36"/>
      <c r="J840" s="36"/>
      <c r="K840" s="36"/>
      <c r="L840" s="33" t="str">
        <f aca="true">IF(I840="","",IF(K840&lt;&gt;"",K840,TODAY())-I840)</f>
        <v/>
      </c>
      <c r="M840" s="35"/>
      <c r="N840" s="35"/>
    </row>
    <row r="841" customFormat="false" ht="15" hidden="false" customHeight="false" outlineLevel="0" collapsed="false">
      <c r="A841" s="29" t="str">
        <f aca="false">IF(B841="","","OP-"&amp;TEXT(ROW()-4,"000"))</f>
        <v/>
      </c>
      <c r="B841" s="35"/>
      <c r="C841" s="35"/>
      <c r="D841" s="35"/>
      <c r="E841" s="39"/>
      <c r="F841" s="38" t="str">
        <f aca="false">IF(D841="","",IFERROR(INDEX(Listas!$B$5:$B$10,MATCH(D841,Listas!$A$5:$A$10,0)),""))</f>
        <v/>
      </c>
      <c r="G841" s="34" t="str">
        <f aca="false">IF(OR(E841="",F841=""),"",E841*F841)</f>
        <v/>
      </c>
      <c r="H841" s="35"/>
      <c r="I841" s="36"/>
      <c r="J841" s="36"/>
      <c r="K841" s="36"/>
      <c r="L841" s="33" t="str">
        <f aca="true">IF(I841="","",IF(K841&lt;&gt;"",K841,TODAY())-I841)</f>
        <v/>
      </c>
      <c r="M841" s="35"/>
      <c r="N841" s="35"/>
    </row>
    <row r="842" customFormat="false" ht="15" hidden="false" customHeight="false" outlineLevel="0" collapsed="false">
      <c r="A842" s="29" t="str">
        <f aca="false">IF(B842="","","OP-"&amp;TEXT(ROW()-4,"000"))</f>
        <v/>
      </c>
      <c r="B842" s="35"/>
      <c r="C842" s="35"/>
      <c r="D842" s="35"/>
      <c r="E842" s="39"/>
      <c r="F842" s="38" t="str">
        <f aca="false">IF(D842="","",IFERROR(INDEX(Listas!$B$5:$B$10,MATCH(D842,Listas!$A$5:$A$10,0)),""))</f>
        <v/>
      </c>
      <c r="G842" s="34" t="str">
        <f aca="false">IF(OR(E842="",F842=""),"",E842*F842)</f>
        <v/>
      </c>
      <c r="H842" s="35"/>
      <c r="I842" s="36"/>
      <c r="J842" s="36"/>
      <c r="K842" s="36"/>
      <c r="L842" s="33" t="str">
        <f aca="true">IF(I842="","",IF(K842&lt;&gt;"",K842,TODAY())-I842)</f>
        <v/>
      </c>
      <c r="M842" s="35"/>
      <c r="N842" s="35"/>
    </row>
    <row r="843" customFormat="false" ht="15" hidden="false" customHeight="false" outlineLevel="0" collapsed="false">
      <c r="A843" s="29" t="str">
        <f aca="false">IF(B843="","","OP-"&amp;TEXT(ROW()-4,"000"))</f>
        <v/>
      </c>
      <c r="B843" s="35"/>
      <c r="C843" s="35"/>
      <c r="D843" s="35"/>
      <c r="E843" s="39"/>
      <c r="F843" s="38" t="str">
        <f aca="false">IF(D843="","",IFERROR(INDEX(Listas!$B$5:$B$10,MATCH(D843,Listas!$A$5:$A$10,0)),""))</f>
        <v/>
      </c>
      <c r="G843" s="34" t="str">
        <f aca="false">IF(OR(E843="",F843=""),"",E843*F843)</f>
        <v/>
      </c>
      <c r="H843" s="35"/>
      <c r="I843" s="36"/>
      <c r="J843" s="36"/>
      <c r="K843" s="36"/>
      <c r="L843" s="33" t="str">
        <f aca="true">IF(I843="","",IF(K843&lt;&gt;"",K843,TODAY())-I843)</f>
        <v/>
      </c>
      <c r="M843" s="35"/>
      <c r="N843" s="35"/>
    </row>
    <row r="844" customFormat="false" ht="15" hidden="false" customHeight="false" outlineLevel="0" collapsed="false">
      <c r="A844" s="29" t="str">
        <f aca="false">IF(B844="","","OP-"&amp;TEXT(ROW()-4,"000"))</f>
        <v/>
      </c>
      <c r="B844" s="35"/>
      <c r="C844" s="35"/>
      <c r="D844" s="35"/>
      <c r="E844" s="39"/>
      <c r="F844" s="38" t="str">
        <f aca="false">IF(D844="","",IFERROR(INDEX(Listas!$B$5:$B$10,MATCH(D844,Listas!$A$5:$A$10,0)),""))</f>
        <v/>
      </c>
      <c r="G844" s="34" t="str">
        <f aca="false">IF(OR(E844="",F844=""),"",E844*F844)</f>
        <v/>
      </c>
      <c r="H844" s="35"/>
      <c r="I844" s="36"/>
      <c r="J844" s="36"/>
      <c r="K844" s="36"/>
      <c r="L844" s="33" t="str">
        <f aca="true">IF(I844="","",IF(K844&lt;&gt;"",K844,TODAY())-I844)</f>
        <v/>
      </c>
      <c r="M844" s="35"/>
      <c r="N844" s="35"/>
    </row>
    <row r="845" customFormat="false" ht="15" hidden="false" customHeight="false" outlineLevel="0" collapsed="false">
      <c r="A845" s="29" t="str">
        <f aca="false">IF(B845="","","OP-"&amp;TEXT(ROW()-4,"000"))</f>
        <v/>
      </c>
      <c r="B845" s="35"/>
      <c r="C845" s="35"/>
      <c r="D845" s="35"/>
      <c r="E845" s="39"/>
      <c r="F845" s="38" t="str">
        <f aca="false">IF(D845="","",IFERROR(INDEX(Listas!$B$5:$B$10,MATCH(D845,Listas!$A$5:$A$10,0)),""))</f>
        <v/>
      </c>
      <c r="G845" s="34" t="str">
        <f aca="false">IF(OR(E845="",F845=""),"",E845*F845)</f>
        <v/>
      </c>
      <c r="H845" s="35"/>
      <c r="I845" s="36"/>
      <c r="J845" s="36"/>
      <c r="K845" s="36"/>
      <c r="L845" s="33" t="str">
        <f aca="true">IF(I845="","",IF(K845&lt;&gt;"",K845,TODAY())-I845)</f>
        <v/>
      </c>
      <c r="M845" s="35"/>
      <c r="N845" s="35"/>
    </row>
    <row r="846" customFormat="false" ht="15" hidden="false" customHeight="false" outlineLevel="0" collapsed="false">
      <c r="A846" s="29" t="str">
        <f aca="false">IF(B846="","","OP-"&amp;TEXT(ROW()-4,"000"))</f>
        <v/>
      </c>
      <c r="B846" s="35"/>
      <c r="C846" s="35"/>
      <c r="D846" s="35"/>
      <c r="E846" s="39"/>
      <c r="F846" s="38" t="str">
        <f aca="false">IF(D846="","",IFERROR(INDEX(Listas!$B$5:$B$10,MATCH(D846,Listas!$A$5:$A$10,0)),""))</f>
        <v/>
      </c>
      <c r="G846" s="34" t="str">
        <f aca="false">IF(OR(E846="",F846=""),"",E846*F846)</f>
        <v/>
      </c>
      <c r="H846" s="35"/>
      <c r="I846" s="36"/>
      <c r="J846" s="36"/>
      <c r="K846" s="36"/>
      <c r="L846" s="33" t="str">
        <f aca="true">IF(I846="","",IF(K846&lt;&gt;"",K846,TODAY())-I846)</f>
        <v/>
      </c>
      <c r="M846" s="35"/>
      <c r="N846" s="35"/>
    </row>
    <row r="847" customFormat="false" ht="15" hidden="false" customHeight="false" outlineLevel="0" collapsed="false">
      <c r="A847" s="29" t="str">
        <f aca="false">IF(B847="","","OP-"&amp;TEXT(ROW()-4,"000"))</f>
        <v/>
      </c>
      <c r="B847" s="35"/>
      <c r="C847" s="35"/>
      <c r="D847" s="35"/>
      <c r="E847" s="39"/>
      <c r="F847" s="38" t="str">
        <f aca="false">IF(D847="","",IFERROR(INDEX(Listas!$B$5:$B$10,MATCH(D847,Listas!$A$5:$A$10,0)),""))</f>
        <v/>
      </c>
      <c r="G847" s="34" t="str">
        <f aca="false">IF(OR(E847="",F847=""),"",E847*F847)</f>
        <v/>
      </c>
      <c r="H847" s="35"/>
      <c r="I847" s="36"/>
      <c r="J847" s="36"/>
      <c r="K847" s="36"/>
      <c r="L847" s="33" t="str">
        <f aca="true">IF(I847="","",IF(K847&lt;&gt;"",K847,TODAY())-I847)</f>
        <v/>
      </c>
      <c r="M847" s="35"/>
      <c r="N847" s="35"/>
    </row>
    <row r="848" customFormat="false" ht="15" hidden="false" customHeight="false" outlineLevel="0" collapsed="false">
      <c r="A848" s="29" t="str">
        <f aca="false">IF(B848="","","OP-"&amp;TEXT(ROW()-4,"000"))</f>
        <v/>
      </c>
      <c r="B848" s="35"/>
      <c r="C848" s="35"/>
      <c r="D848" s="35"/>
      <c r="E848" s="39"/>
      <c r="F848" s="38" t="str">
        <f aca="false">IF(D848="","",IFERROR(INDEX(Listas!$B$5:$B$10,MATCH(D848,Listas!$A$5:$A$10,0)),""))</f>
        <v/>
      </c>
      <c r="G848" s="34" t="str">
        <f aca="false">IF(OR(E848="",F848=""),"",E848*F848)</f>
        <v/>
      </c>
      <c r="H848" s="35"/>
      <c r="I848" s="36"/>
      <c r="J848" s="36"/>
      <c r="K848" s="36"/>
      <c r="L848" s="33" t="str">
        <f aca="true">IF(I848="","",IF(K848&lt;&gt;"",K848,TODAY())-I848)</f>
        <v/>
      </c>
      <c r="M848" s="35"/>
      <c r="N848" s="35"/>
    </row>
    <row r="849" customFormat="false" ht="15" hidden="false" customHeight="false" outlineLevel="0" collapsed="false">
      <c r="A849" s="29" t="str">
        <f aca="false">IF(B849="","","OP-"&amp;TEXT(ROW()-4,"000"))</f>
        <v/>
      </c>
      <c r="B849" s="35"/>
      <c r="C849" s="35"/>
      <c r="D849" s="35"/>
      <c r="E849" s="39"/>
      <c r="F849" s="38" t="str">
        <f aca="false">IF(D849="","",IFERROR(INDEX(Listas!$B$5:$B$10,MATCH(D849,Listas!$A$5:$A$10,0)),""))</f>
        <v/>
      </c>
      <c r="G849" s="34" t="str">
        <f aca="false">IF(OR(E849="",F849=""),"",E849*F849)</f>
        <v/>
      </c>
      <c r="H849" s="35"/>
      <c r="I849" s="36"/>
      <c r="J849" s="36"/>
      <c r="K849" s="36"/>
      <c r="L849" s="33" t="str">
        <f aca="true">IF(I849="","",IF(K849&lt;&gt;"",K849,TODAY())-I849)</f>
        <v/>
      </c>
      <c r="M849" s="35"/>
      <c r="N849" s="35"/>
    </row>
    <row r="850" customFormat="false" ht="15" hidden="false" customHeight="false" outlineLevel="0" collapsed="false">
      <c r="A850" s="29" t="str">
        <f aca="false">IF(B850="","","OP-"&amp;TEXT(ROW()-4,"000"))</f>
        <v/>
      </c>
      <c r="B850" s="35"/>
      <c r="C850" s="35"/>
      <c r="D850" s="35"/>
      <c r="E850" s="39"/>
      <c r="F850" s="38" t="str">
        <f aca="false">IF(D850="","",IFERROR(INDEX(Listas!$B$5:$B$10,MATCH(D850,Listas!$A$5:$A$10,0)),""))</f>
        <v/>
      </c>
      <c r="G850" s="34" t="str">
        <f aca="false">IF(OR(E850="",F850=""),"",E850*F850)</f>
        <v/>
      </c>
      <c r="H850" s="35"/>
      <c r="I850" s="36"/>
      <c r="J850" s="36"/>
      <c r="K850" s="36"/>
      <c r="L850" s="33" t="str">
        <f aca="true">IF(I850="","",IF(K850&lt;&gt;"",K850,TODAY())-I850)</f>
        <v/>
      </c>
      <c r="M850" s="35"/>
      <c r="N850" s="35"/>
    </row>
    <row r="851" customFormat="false" ht="15" hidden="false" customHeight="false" outlineLevel="0" collapsed="false">
      <c r="A851" s="29" t="str">
        <f aca="false">IF(B851="","","OP-"&amp;TEXT(ROW()-4,"000"))</f>
        <v/>
      </c>
      <c r="B851" s="35"/>
      <c r="C851" s="35"/>
      <c r="D851" s="35"/>
      <c r="E851" s="39"/>
      <c r="F851" s="38" t="str">
        <f aca="false">IF(D851="","",IFERROR(INDEX(Listas!$B$5:$B$10,MATCH(D851,Listas!$A$5:$A$10,0)),""))</f>
        <v/>
      </c>
      <c r="G851" s="34" t="str">
        <f aca="false">IF(OR(E851="",F851=""),"",E851*F851)</f>
        <v/>
      </c>
      <c r="H851" s="35"/>
      <c r="I851" s="36"/>
      <c r="J851" s="36"/>
      <c r="K851" s="36"/>
      <c r="L851" s="33" t="str">
        <f aca="true">IF(I851="","",IF(K851&lt;&gt;"",K851,TODAY())-I851)</f>
        <v/>
      </c>
      <c r="M851" s="35"/>
      <c r="N851" s="35"/>
    </row>
    <row r="852" customFormat="false" ht="15" hidden="false" customHeight="false" outlineLevel="0" collapsed="false">
      <c r="A852" s="29" t="str">
        <f aca="false">IF(B852="","","OP-"&amp;TEXT(ROW()-4,"000"))</f>
        <v/>
      </c>
      <c r="B852" s="35"/>
      <c r="C852" s="35"/>
      <c r="D852" s="35"/>
      <c r="E852" s="39"/>
      <c r="F852" s="38" t="str">
        <f aca="false">IF(D852="","",IFERROR(INDEX(Listas!$B$5:$B$10,MATCH(D852,Listas!$A$5:$A$10,0)),""))</f>
        <v/>
      </c>
      <c r="G852" s="34" t="str">
        <f aca="false">IF(OR(E852="",F852=""),"",E852*F852)</f>
        <v/>
      </c>
      <c r="H852" s="35"/>
      <c r="I852" s="36"/>
      <c r="J852" s="36"/>
      <c r="K852" s="36"/>
      <c r="L852" s="33" t="str">
        <f aca="true">IF(I852="","",IF(K852&lt;&gt;"",K852,TODAY())-I852)</f>
        <v/>
      </c>
      <c r="M852" s="35"/>
      <c r="N852" s="35"/>
    </row>
    <row r="853" customFormat="false" ht="15" hidden="false" customHeight="false" outlineLevel="0" collapsed="false">
      <c r="A853" s="29" t="str">
        <f aca="false">IF(B853="","","OP-"&amp;TEXT(ROW()-4,"000"))</f>
        <v/>
      </c>
      <c r="B853" s="35"/>
      <c r="C853" s="35"/>
      <c r="D853" s="35"/>
      <c r="E853" s="39"/>
      <c r="F853" s="38" t="str">
        <f aca="false">IF(D853="","",IFERROR(INDEX(Listas!$B$5:$B$10,MATCH(D853,Listas!$A$5:$A$10,0)),""))</f>
        <v/>
      </c>
      <c r="G853" s="34" t="str">
        <f aca="false">IF(OR(E853="",F853=""),"",E853*F853)</f>
        <v/>
      </c>
      <c r="H853" s="35"/>
      <c r="I853" s="36"/>
      <c r="J853" s="36"/>
      <c r="K853" s="36"/>
      <c r="L853" s="33" t="str">
        <f aca="true">IF(I853="","",IF(K853&lt;&gt;"",K853,TODAY())-I853)</f>
        <v/>
      </c>
      <c r="M853" s="35"/>
      <c r="N853" s="35"/>
    </row>
    <row r="854" customFormat="false" ht="15" hidden="false" customHeight="false" outlineLevel="0" collapsed="false">
      <c r="A854" s="29" t="str">
        <f aca="false">IF(B854="","","OP-"&amp;TEXT(ROW()-4,"000"))</f>
        <v/>
      </c>
      <c r="B854" s="35"/>
      <c r="C854" s="35"/>
      <c r="D854" s="35"/>
      <c r="E854" s="39"/>
      <c r="F854" s="38" t="str">
        <f aca="false">IF(D854="","",IFERROR(INDEX(Listas!$B$5:$B$10,MATCH(D854,Listas!$A$5:$A$10,0)),""))</f>
        <v/>
      </c>
      <c r="G854" s="34" t="str">
        <f aca="false">IF(OR(E854="",F854=""),"",E854*F854)</f>
        <v/>
      </c>
      <c r="H854" s="35"/>
      <c r="I854" s="36"/>
      <c r="J854" s="36"/>
      <c r="K854" s="36"/>
      <c r="L854" s="33" t="str">
        <f aca="true">IF(I854="","",IF(K854&lt;&gt;"",K854,TODAY())-I854)</f>
        <v/>
      </c>
      <c r="M854" s="35"/>
      <c r="N854" s="35"/>
    </row>
    <row r="855" customFormat="false" ht="15" hidden="false" customHeight="false" outlineLevel="0" collapsed="false">
      <c r="A855" s="29" t="str">
        <f aca="false">IF(B855="","","OP-"&amp;TEXT(ROW()-4,"000"))</f>
        <v/>
      </c>
      <c r="B855" s="35"/>
      <c r="C855" s="35"/>
      <c r="D855" s="35"/>
      <c r="E855" s="39"/>
      <c r="F855" s="38" t="str">
        <f aca="false">IF(D855="","",IFERROR(INDEX(Listas!$B$5:$B$10,MATCH(D855,Listas!$A$5:$A$10,0)),""))</f>
        <v/>
      </c>
      <c r="G855" s="34" t="str">
        <f aca="false">IF(OR(E855="",F855=""),"",E855*F855)</f>
        <v/>
      </c>
      <c r="H855" s="35"/>
      <c r="I855" s="36"/>
      <c r="J855" s="36"/>
      <c r="K855" s="36"/>
      <c r="L855" s="33" t="str">
        <f aca="true">IF(I855="","",IF(K855&lt;&gt;"",K855,TODAY())-I855)</f>
        <v/>
      </c>
      <c r="M855" s="35"/>
      <c r="N855" s="35"/>
    </row>
    <row r="856" customFormat="false" ht="15" hidden="false" customHeight="false" outlineLevel="0" collapsed="false">
      <c r="A856" s="29" t="str">
        <f aca="false">IF(B856="","","OP-"&amp;TEXT(ROW()-4,"000"))</f>
        <v/>
      </c>
      <c r="B856" s="35"/>
      <c r="C856" s="35"/>
      <c r="D856" s="35"/>
      <c r="E856" s="39"/>
      <c r="F856" s="38" t="str">
        <f aca="false">IF(D856="","",IFERROR(INDEX(Listas!$B$5:$B$10,MATCH(D856,Listas!$A$5:$A$10,0)),""))</f>
        <v/>
      </c>
      <c r="G856" s="34" t="str">
        <f aca="false">IF(OR(E856="",F856=""),"",E856*F856)</f>
        <v/>
      </c>
      <c r="H856" s="35"/>
      <c r="I856" s="36"/>
      <c r="J856" s="36"/>
      <c r="K856" s="36"/>
      <c r="L856" s="33" t="str">
        <f aca="true">IF(I856="","",IF(K856&lt;&gt;"",K856,TODAY())-I856)</f>
        <v/>
      </c>
      <c r="M856" s="35"/>
      <c r="N856" s="35"/>
    </row>
    <row r="857" customFormat="false" ht="15" hidden="false" customHeight="false" outlineLevel="0" collapsed="false">
      <c r="A857" s="29" t="str">
        <f aca="false">IF(B857="","","OP-"&amp;TEXT(ROW()-4,"000"))</f>
        <v/>
      </c>
      <c r="B857" s="35"/>
      <c r="C857" s="35"/>
      <c r="D857" s="35"/>
      <c r="E857" s="39"/>
      <c r="F857" s="38" t="str">
        <f aca="false">IF(D857="","",IFERROR(INDEX(Listas!$B$5:$B$10,MATCH(D857,Listas!$A$5:$A$10,0)),""))</f>
        <v/>
      </c>
      <c r="G857" s="34" t="str">
        <f aca="false">IF(OR(E857="",F857=""),"",E857*F857)</f>
        <v/>
      </c>
      <c r="H857" s="35"/>
      <c r="I857" s="36"/>
      <c r="J857" s="36"/>
      <c r="K857" s="36"/>
      <c r="L857" s="33" t="str">
        <f aca="true">IF(I857="","",IF(K857&lt;&gt;"",K857,TODAY())-I857)</f>
        <v/>
      </c>
      <c r="M857" s="35"/>
      <c r="N857" s="35"/>
    </row>
    <row r="858" customFormat="false" ht="15" hidden="false" customHeight="false" outlineLevel="0" collapsed="false">
      <c r="A858" s="29" t="str">
        <f aca="false">IF(B858="","","OP-"&amp;TEXT(ROW()-4,"000"))</f>
        <v/>
      </c>
      <c r="B858" s="35"/>
      <c r="C858" s="35"/>
      <c r="D858" s="35"/>
      <c r="E858" s="39"/>
      <c r="F858" s="38" t="str">
        <f aca="false">IF(D858="","",IFERROR(INDEX(Listas!$B$5:$B$10,MATCH(D858,Listas!$A$5:$A$10,0)),""))</f>
        <v/>
      </c>
      <c r="G858" s="34" t="str">
        <f aca="false">IF(OR(E858="",F858=""),"",E858*F858)</f>
        <v/>
      </c>
      <c r="H858" s="35"/>
      <c r="I858" s="36"/>
      <c r="J858" s="36"/>
      <c r="K858" s="36"/>
      <c r="L858" s="33" t="str">
        <f aca="true">IF(I858="","",IF(K858&lt;&gt;"",K858,TODAY())-I858)</f>
        <v/>
      </c>
      <c r="M858" s="35"/>
      <c r="N858" s="35"/>
    </row>
    <row r="859" customFormat="false" ht="15" hidden="false" customHeight="false" outlineLevel="0" collapsed="false">
      <c r="A859" s="29" t="str">
        <f aca="false">IF(B859="","","OP-"&amp;TEXT(ROW()-4,"000"))</f>
        <v/>
      </c>
      <c r="B859" s="35"/>
      <c r="C859" s="35"/>
      <c r="D859" s="35"/>
      <c r="E859" s="39"/>
      <c r="F859" s="38" t="str">
        <f aca="false">IF(D859="","",IFERROR(INDEX(Listas!$B$5:$B$10,MATCH(D859,Listas!$A$5:$A$10,0)),""))</f>
        <v/>
      </c>
      <c r="G859" s="34" t="str">
        <f aca="false">IF(OR(E859="",F859=""),"",E859*F859)</f>
        <v/>
      </c>
      <c r="H859" s="35"/>
      <c r="I859" s="36"/>
      <c r="J859" s="36"/>
      <c r="K859" s="36"/>
      <c r="L859" s="33" t="str">
        <f aca="true">IF(I859="","",IF(K859&lt;&gt;"",K859,TODAY())-I859)</f>
        <v/>
      </c>
      <c r="M859" s="35"/>
      <c r="N859" s="35"/>
    </row>
    <row r="860" customFormat="false" ht="15" hidden="false" customHeight="false" outlineLevel="0" collapsed="false">
      <c r="A860" s="29" t="str">
        <f aca="false">IF(B860="","","OP-"&amp;TEXT(ROW()-4,"000"))</f>
        <v/>
      </c>
      <c r="B860" s="35"/>
      <c r="C860" s="35"/>
      <c r="D860" s="35"/>
      <c r="E860" s="39"/>
      <c r="F860" s="38" t="str">
        <f aca="false">IF(D860="","",IFERROR(INDEX(Listas!$B$5:$B$10,MATCH(D860,Listas!$A$5:$A$10,0)),""))</f>
        <v/>
      </c>
      <c r="G860" s="34" t="str">
        <f aca="false">IF(OR(E860="",F860=""),"",E860*F860)</f>
        <v/>
      </c>
      <c r="H860" s="35"/>
      <c r="I860" s="36"/>
      <c r="J860" s="36"/>
      <c r="K860" s="36"/>
      <c r="L860" s="33" t="str">
        <f aca="true">IF(I860="","",IF(K860&lt;&gt;"",K860,TODAY())-I860)</f>
        <v/>
      </c>
      <c r="M860" s="35"/>
      <c r="N860" s="35"/>
    </row>
    <row r="861" customFormat="false" ht="15" hidden="false" customHeight="false" outlineLevel="0" collapsed="false">
      <c r="A861" s="29" t="str">
        <f aca="false">IF(B861="","","OP-"&amp;TEXT(ROW()-4,"000"))</f>
        <v/>
      </c>
      <c r="B861" s="35"/>
      <c r="C861" s="35"/>
      <c r="D861" s="35"/>
      <c r="E861" s="39"/>
      <c r="F861" s="38" t="str">
        <f aca="false">IF(D861="","",IFERROR(INDEX(Listas!$B$5:$B$10,MATCH(D861,Listas!$A$5:$A$10,0)),""))</f>
        <v/>
      </c>
      <c r="G861" s="34" t="str">
        <f aca="false">IF(OR(E861="",F861=""),"",E861*F861)</f>
        <v/>
      </c>
      <c r="H861" s="35"/>
      <c r="I861" s="36"/>
      <c r="J861" s="36"/>
      <c r="K861" s="36"/>
      <c r="L861" s="33" t="str">
        <f aca="true">IF(I861="","",IF(K861&lt;&gt;"",K861,TODAY())-I861)</f>
        <v/>
      </c>
      <c r="M861" s="35"/>
      <c r="N861" s="35"/>
    </row>
    <row r="862" customFormat="false" ht="15" hidden="false" customHeight="false" outlineLevel="0" collapsed="false">
      <c r="A862" s="29" t="str">
        <f aca="false">IF(B862="","","OP-"&amp;TEXT(ROW()-4,"000"))</f>
        <v/>
      </c>
      <c r="B862" s="35"/>
      <c r="C862" s="35"/>
      <c r="D862" s="35"/>
      <c r="E862" s="39"/>
      <c r="F862" s="38" t="str">
        <f aca="false">IF(D862="","",IFERROR(INDEX(Listas!$B$5:$B$10,MATCH(D862,Listas!$A$5:$A$10,0)),""))</f>
        <v/>
      </c>
      <c r="G862" s="34" t="str">
        <f aca="false">IF(OR(E862="",F862=""),"",E862*F862)</f>
        <v/>
      </c>
      <c r="H862" s="35"/>
      <c r="I862" s="36"/>
      <c r="J862" s="36"/>
      <c r="K862" s="36"/>
      <c r="L862" s="33" t="str">
        <f aca="true">IF(I862="","",IF(K862&lt;&gt;"",K862,TODAY())-I862)</f>
        <v/>
      </c>
      <c r="M862" s="35"/>
      <c r="N862" s="35"/>
    </row>
    <row r="863" customFormat="false" ht="15" hidden="false" customHeight="false" outlineLevel="0" collapsed="false">
      <c r="A863" s="29" t="str">
        <f aca="false">IF(B863="","","OP-"&amp;TEXT(ROW()-4,"000"))</f>
        <v/>
      </c>
      <c r="B863" s="35"/>
      <c r="C863" s="35"/>
      <c r="D863" s="35"/>
      <c r="E863" s="39"/>
      <c r="F863" s="38" t="str">
        <f aca="false">IF(D863="","",IFERROR(INDEX(Listas!$B$5:$B$10,MATCH(D863,Listas!$A$5:$A$10,0)),""))</f>
        <v/>
      </c>
      <c r="G863" s="34" t="str">
        <f aca="false">IF(OR(E863="",F863=""),"",E863*F863)</f>
        <v/>
      </c>
      <c r="H863" s="35"/>
      <c r="I863" s="36"/>
      <c r="J863" s="36"/>
      <c r="K863" s="36"/>
      <c r="L863" s="33" t="str">
        <f aca="true">IF(I863="","",IF(K863&lt;&gt;"",K863,TODAY())-I863)</f>
        <v/>
      </c>
      <c r="M863" s="35"/>
      <c r="N863" s="35"/>
    </row>
    <row r="864" customFormat="false" ht="15" hidden="false" customHeight="false" outlineLevel="0" collapsed="false">
      <c r="A864" s="29" t="str">
        <f aca="false">IF(B864="","","OP-"&amp;TEXT(ROW()-4,"000"))</f>
        <v/>
      </c>
      <c r="B864" s="35"/>
      <c r="C864" s="35"/>
      <c r="D864" s="35"/>
      <c r="E864" s="39"/>
      <c r="F864" s="38" t="str">
        <f aca="false">IF(D864="","",IFERROR(INDEX(Listas!$B$5:$B$10,MATCH(D864,Listas!$A$5:$A$10,0)),""))</f>
        <v/>
      </c>
      <c r="G864" s="34" t="str">
        <f aca="false">IF(OR(E864="",F864=""),"",E864*F864)</f>
        <v/>
      </c>
      <c r="H864" s="35"/>
      <c r="I864" s="36"/>
      <c r="J864" s="36"/>
      <c r="K864" s="36"/>
      <c r="L864" s="33" t="str">
        <f aca="true">IF(I864="","",IF(K864&lt;&gt;"",K864,TODAY())-I864)</f>
        <v/>
      </c>
      <c r="M864" s="35"/>
      <c r="N864" s="35"/>
    </row>
    <row r="865" customFormat="false" ht="15" hidden="false" customHeight="false" outlineLevel="0" collapsed="false">
      <c r="A865" s="29" t="str">
        <f aca="false">IF(B865="","","OP-"&amp;TEXT(ROW()-4,"000"))</f>
        <v/>
      </c>
      <c r="B865" s="35"/>
      <c r="C865" s="35"/>
      <c r="D865" s="35"/>
      <c r="E865" s="39"/>
      <c r="F865" s="38" t="str">
        <f aca="false">IF(D865="","",IFERROR(INDEX(Listas!$B$5:$B$10,MATCH(D865,Listas!$A$5:$A$10,0)),""))</f>
        <v/>
      </c>
      <c r="G865" s="34" t="str">
        <f aca="false">IF(OR(E865="",F865=""),"",E865*F865)</f>
        <v/>
      </c>
      <c r="H865" s="35"/>
      <c r="I865" s="36"/>
      <c r="J865" s="36"/>
      <c r="K865" s="36"/>
      <c r="L865" s="33" t="str">
        <f aca="true">IF(I865="","",IF(K865&lt;&gt;"",K865,TODAY())-I865)</f>
        <v/>
      </c>
      <c r="M865" s="35"/>
      <c r="N865" s="35"/>
    </row>
    <row r="866" customFormat="false" ht="15" hidden="false" customHeight="false" outlineLevel="0" collapsed="false">
      <c r="A866" s="29" t="str">
        <f aca="false">IF(B866="","","OP-"&amp;TEXT(ROW()-4,"000"))</f>
        <v/>
      </c>
      <c r="B866" s="35"/>
      <c r="C866" s="35"/>
      <c r="D866" s="35"/>
      <c r="E866" s="39"/>
      <c r="F866" s="38" t="str">
        <f aca="false">IF(D866="","",IFERROR(INDEX(Listas!$B$5:$B$10,MATCH(D866,Listas!$A$5:$A$10,0)),""))</f>
        <v/>
      </c>
      <c r="G866" s="34" t="str">
        <f aca="false">IF(OR(E866="",F866=""),"",E866*F866)</f>
        <v/>
      </c>
      <c r="H866" s="35"/>
      <c r="I866" s="36"/>
      <c r="J866" s="36"/>
      <c r="K866" s="36"/>
      <c r="L866" s="33" t="str">
        <f aca="true">IF(I866="","",IF(K866&lt;&gt;"",K866,TODAY())-I866)</f>
        <v/>
      </c>
      <c r="M866" s="35"/>
      <c r="N866" s="35"/>
    </row>
    <row r="867" customFormat="false" ht="15" hidden="false" customHeight="false" outlineLevel="0" collapsed="false">
      <c r="A867" s="29" t="str">
        <f aca="false">IF(B867="","","OP-"&amp;TEXT(ROW()-4,"000"))</f>
        <v/>
      </c>
      <c r="B867" s="35"/>
      <c r="C867" s="35"/>
      <c r="D867" s="35"/>
      <c r="E867" s="39"/>
      <c r="F867" s="38" t="str">
        <f aca="false">IF(D867="","",IFERROR(INDEX(Listas!$B$5:$B$10,MATCH(D867,Listas!$A$5:$A$10,0)),""))</f>
        <v/>
      </c>
      <c r="G867" s="34" t="str">
        <f aca="false">IF(OR(E867="",F867=""),"",E867*F867)</f>
        <v/>
      </c>
      <c r="H867" s="35"/>
      <c r="I867" s="36"/>
      <c r="J867" s="36"/>
      <c r="K867" s="36"/>
      <c r="L867" s="33" t="str">
        <f aca="true">IF(I867="","",IF(K867&lt;&gt;"",K867,TODAY())-I867)</f>
        <v/>
      </c>
      <c r="M867" s="35"/>
      <c r="N867" s="35"/>
    </row>
    <row r="868" customFormat="false" ht="15" hidden="false" customHeight="false" outlineLevel="0" collapsed="false">
      <c r="A868" s="29" t="str">
        <f aca="false">IF(B868="","","OP-"&amp;TEXT(ROW()-4,"000"))</f>
        <v/>
      </c>
      <c r="B868" s="35"/>
      <c r="C868" s="35"/>
      <c r="D868" s="35"/>
      <c r="E868" s="39"/>
      <c r="F868" s="38" t="str">
        <f aca="false">IF(D868="","",IFERROR(INDEX(Listas!$B$5:$B$10,MATCH(D868,Listas!$A$5:$A$10,0)),""))</f>
        <v/>
      </c>
      <c r="G868" s="34" t="str">
        <f aca="false">IF(OR(E868="",F868=""),"",E868*F868)</f>
        <v/>
      </c>
      <c r="H868" s="35"/>
      <c r="I868" s="36"/>
      <c r="J868" s="36"/>
      <c r="K868" s="36"/>
      <c r="L868" s="33" t="str">
        <f aca="true">IF(I868="","",IF(K868&lt;&gt;"",K868,TODAY())-I868)</f>
        <v/>
      </c>
      <c r="M868" s="35"/>
      <c r="N868" s="35"/>
    </row>
    <row r="869" customFormat="false" ht="15" hidden="false" customHeight="false" outlineLevel="0" collapsed="false">
      <c r="A869" s="29" t="str">
        <f aca="false">IF(B869="","","OP-"&amp;TEXT(ROW()-4,"000"))</f>
        <v/>
      </c>
      <c r="B869" s="35"/>
      <c r="C869" s="35"/>
      <c r="D869" s="35"/>
      <c r="E869" s="39"/>
      <c r="F869" s="38" t="str">
        <f aca="false">IF(D869="","",IFERROR(INDEX(Listas!$B$5:$B$10,MATCH(D869,Listas!$A$5:$A$10,0)),""))</f>
        <v/>
      </c>
      <c r="G869" s="34" t="str">
        <f aca="false">IF(OR(E869="",F869=""),"",E869*F869)</f>
        <v/>
      </c>
      <c r="H869" s="35"/>
      <c r="I869" s="36"/>
      <c r="J869" s="36"/>
      <c r="K869" s="36"/>
      <c r="L869" s="33" t="str">
        <f aca="true">IF(I869="","",IF(K869&lt;&gt;"",K869,TODAY())-I869)</f>
        <v/>
      </c>
      <c r="M869" s="35"/>
      <c r="N869" s="35"/>
    </row>
    <row r="870" customFormat="false" ht="15" hidden="false" customHeight="false" outlineLevel="0" collapsed="false">
      <c r="A870" s="29" t="str">
        <f aca="false">IF(B870="","","OP-"&amp;TEXT(ROW()-4,"000"))</f>
        <v/>
      </c>
      <c r="B870" s="35"/>
      <c r="C870" s="35"/>
      <c r="D870" s="35"/>
      <c r="E870" s="39"/>
      <c r="F870" s="38" t="str">
        <f aca="false">IF(D870="","",IFERROR(INDEX(Listas!$B$5:$B$10,MATCH(D870,Listas!$A$5:$A$10,0)),""))</f>
        <v/>
      </c>
      <c r="G870" s="34" t="str">
        <f aca="false">IF(OR(E870="",F870=""),"",E870*F870)</f>
        <v/>
      </c>
      <c r="H870" s="35"/>
      <c r="I870" s="36"/>
      <c r="J870" s="36"/>
      <c r="K870" s="36"/>
      <c r="L870" s="33" t="str">
        <f aca="true">IF(I870="","",IF(K870&lt;&gt;"",K870,TODAY())-I870)</f>
        <v/>
      </c>
      <c r="M870" s="35"/>
      <c r="N870" s="35"/>
    </row>
    <row r="871" customFormat="false" ht="15" hidden="false" customHeight="false" outlineLevel="0" collapsed="false">
      <c r="A871" s="29" t="str">
        <f aca="false">IF(B871="","","OP-"&amp;TEXT(ROW()-4,"000"))</f>
        <v/>
      </c>
      <c r="B871" s="35"/>
      <c r="C871" s="35"/>
      <c r="D871" s="35"/>
      <c r="E871" s="39"/>
      <c r="F871" s="38" t="str">
        <f aca="false">IF(D871="","",IFERROR(INDEX(Listas!$B$5:$B$10,MATCH(D871,Listas!$A$5:$A$10,0)),""))</f>
        <v/>
      </c>
      <c r="G871" s="34" t="str">
        <f aca="false">IF(OR(E871="",F871=""),"",E871*F871)</f>
        <v/>
      </c>
      <c r="H871" s="35"/>
      <c r="I871" s="36"/>
      <c r="J871" s="36"/>
      <c r="K871" s="36"/>
      <c r="L871" s="33" t="str">
        <f aca="true">IF(I871="","",IF(K871&lt;&gt;"",K871,TODAY())-I871)</f>
        <v/>
      </c>
      <c r="M871" s="35"/>
      <c r="N871" s="35"/>
    </row>
    <row r="872" customFormat="false" ht="15" hidden="false" customHeight="false" outlineLevel="0" collapsed="false">
      <c r="A872" s="29" t="str">
        <f aca="false">IF(B872="","","OP-"&amp;TEXT(ROW()-4,"000"))</f>
        <v/>
      </c>
      <c r="B872" s="35"/>
      <c r="C872" s="35"/>
      <c r="D872" s="35"/>
      <c r="E872" s="39"/>
      <c r="F872" s="38" t="str">
        <f aca="false">IF(D872="","",IFERROR(INDEX(Listas!$B$5:$B$10,MATCH(D872,Listas!$A$5:$A$10,0)),""))</f>
        <v/>
      </c>
      <c r="G872" s="34" t="str">
        <f aca="false">IF(OR(E872="",F872=""),"",E872*F872)</f>
        <v/>
      </c>
      <c r="H872" s="35"/>
      <c r="I872" s="36"/>
      <c r="J872" s="36"/>
      <c r="K872" s="36"/>
      <c r="L872" s="33" t="str">
        <f aca="true">IF(I872="","",IF(K872&lt;&gt;"",K872,TODAY())-I872)</f>
        <v/>
      </c>
      <c r="M872" s="35"/>
      <c r="N872" s="35"/>
    </row>
    <row r="873" customFormat="false" ht="15" hidden="false" customHeight="false" outlineLevel="0" collapsed="false">
      <c r="A873" s="29" t="str">
        <f aca="false">IF(B873="","","OP-"&amp;TEXT(ROW()-4,"000"))</f>
        <v/>
      </c>
      <c r="B873" s="35"/>
      <c r="C873" s="35"/>
      <c r="D873" s="35"/>
      <c r="E873" s="39"/>
      <c r="F873" s="38" t="str">
        <f aca="false">IF(D873="","",IFERROR(INDEX(Listas!$B$5:$B$10,MATCH(D873,Listas!$A$5:$A$10,0)),""))</f>
        <v/>
      </c>
      <c r="G873" s="34" t="str">
        <f aca="false">IF(OR(E873="",F873=""),"",E873*F873)</f>
        <v/>
      </c>
      <c r="H873" s="35"/>
      <c r="I873" s="36"/>
      <c r="J873" s="36"/>
      <c r="K873" s="36"/>
      <c r="L873" s="33" t="str">
        <f aca="true">IF(I873="","",IF(K873&lt;&gt;"",K873,TODAY())-I873)</f>
        <v/>
      </c>
      <c r="M873" s="35"/>
      <c r="N873" s="35"/>
    </row>
    <row r="874" customFormat="false" ht="15" hidden="false" customHeight="false" outlineLevel="0" collapsed="false">
      <c r="A874" s="29" t="str">
        <f aca="false">IF(B874="","","OP-"&amp;TEXT(ROW()-4,"000"))</f>
        <v/>
      </c>
      <c r="B874" s="35"/>
      <c r="C874" s="35"/>
      <c r="D874" s="35"/>
      <c r="E874" s="39"/>
      <c r="F874" s="38" t="str">
        <f aca="false">IF(D874="","",IFERROR(INDEX(Listas!$B$5:$B$10,MATCH(D874,Listas!$A$5:$A$10,0)),""))</f>
        <v/>
      </c>
      <c r="G874" s="34" t="str">
        <f aca="false">IF(OR(E874="",F874=""),"",E874*F874)</f>
        <v/>
      </c>
      <c r="H874" s="35"/>
      <c r="I874" s="36"/>
      <c r="J874" s="36"/>
      <c r="K874" s="36"/>
      <c r="L874" s="33" t="str">
        <f aca="true">IF(I874="","",IF(K874&lt;&gt;"",K874,TODAY())-I874)</f>
        <v/>
      </c>
      <c r="M874" s="35"/>
      <c r="N874" s="35"/>
    </row>
    <row r="875" customFormat="false" ht="15" hidden="false" customHeight="false" outlineLevel="0" collapsed="false">
      <c r="A875" s="29" t="str">
        <f aca="false">IF(B875="","","OP-"&amp;TEXT(ROW()-4,"000"))</f>
        <v/>
      </c>
      <c r="B875" s="35"/>
      <c r="C875" s="35"/>
      <c r="D875" s="35"/>
      <c r="E875" s="39"/>
      <c r="F875" s="38" t="str">
        <f aca="false">IF(D875="","",IFERROR(INDEX(Listas!$B$5:$B$10,MATCH(D875,Listas!$A$5:$A$10,0)),""))</f>
        <v/>
      </c>
      <c r="G875" s="34" t="str">
        <f aca="false">IF(OR(E875="",F875=""),"",E875*F875)</f>
        <v/>
      </c>
      <c r="H875" s="35"/>
      <c r="I875" s="36"/>
      <c r="J875" s="36"/>
      <c r="K875" s="36"/>
      <c r="L875" s="33" t="str">
        <f aca="true">IF(I875="","",IF(K875&lt;&gt;"",K875,TODAY())-I875)</f>
        <v/>
      </c>
      <c r="M875" s="35"/>
      <c r="N875" s="35"/>
    </row>
    <row r="876" customFormat="false" ht="15" hidden="false" customHeight="false" outlineLevel="0" collapsed="false">
      <c r="A876" s="29" t="str">
        <f aca="false">IF(B876="","","OP-"&amp;TEXT(ROW()-4,"000"))</f>
        <v/>
      </c>
      <c r="B876" s="35"/>
      <c r="C876" s="35"/>
      <c r="D876" s="35"/>
      <c r="E876" s="39"/>
      <c r="F876" s="38" t="str">
        <f aca="false">IF(D876="","",IFERROR(INDEX(Listas!$B$5:$B$10,MATCH(D876,Listas!$A$5:$A$10,0)),""))</f>
        <v/>
      </c>
      <c r="G876" s="34" t="str">
        <f aca="false">IF(OR(E876="",F876=""),"",E876*F876)</f>
        <v/>
      </c>
      <c r="H876" s="35"/>
      <c r="I876" s="36"/>
      <c r="J876" s="36"/>
      <c r="K876" s="36"/>
      <c r="L876" s="33" t="str">
        <f aca="true">IF(I876="","",IF(K876&lt;&gt;"",K876,TODAY())-I876)</f>
        <v/>
      </c>
      <c r="M876" s="35"/>
      <c r="N876" s="35"/>
    </row>
    <row r="877" customFormat="false" ht="15" hidden="false" customHeight="false" outlineLevel="0" collapsed="false">
      <c r="A877" s="29" t="str">
        <f aca="false">IF(B877="","","OP-"&amp;TEXT(ROW()-4,"000"))</f>
        <v/>
      </c>
      <c r="B877" s="35"/>
      <c r="C877" s="35"/>
      <c r="D877" s="35"/>
      <c r="E877" s="39"/>
      <c r="F877" s="38" t="str">
        <f aca="false">IF(D877="","",IFERROR(INDEX(Listas!$B$5:$B$10,MATCH(D877,Listas!$A$5:$A$10,0)),""))</f>
        <v/>
      </c>
      <c r="G877" s="34" t="str">
        <f aca="false">IF(OR(E877="",F877=""),"",E877*F877)</f>
        <v/>
      </c>
      <c r="H877" s="35"/>
      <c r="I877" s="36"/>
      <c r="J877" s="36"/>
      <c r="K877" s="36"/>
      <c r="L877" s="33" t="str">
        <f aca="true">IF(I877="","",IF(K877&lt;&gt;"",K877,TODAY())-I877)</f>
        <v/>
      </c>
      <c r="M877" s="35"/>
      <c r="N877" s="35"/>
    </row>
    <row r="878" customFormat="false" ht="15" hidden="false" customHeight="false" outlineLevel="0" collapsed="false">
      <c r="A878" s="29" t="str">
        <f aca="false">IF(B878="","","OP-"&amp;TEXT(ROW()-4,"000"))</f>
        <v/>
      </c>
      <c r="B878" s="35"/>
      <c r="C878" s="35"/>
      <c r="D878" s="35"/>
      <c r="E878" s="39"/>
      <c r="F878" s="38" t="str">
        <f aca="false">IF(D878="","",IFERROR(INDEX(Listas!$B$5:$B$10,MATCH(D878,Listas!$A$5:$A$10,0)),""))</f>
        <v/>
      </c>
      <c r="G878" s="34" t="str">
        <f aca="false">IF(OR(E878="",F878=""),"",E878*F878)</f>
        <v/>
      </c>
      <c r="H878" s="35"/>
      <c r="I878" s="36"/>
      <c r="J878" s="36"/>
      <c r="K878" s="36"/>
      <c r="L878" s="33" t="str">
        <f aca="true">IF(I878="","",IF(K878&lt;&gt;"",K878,TODAY())-I878)</f>
        <v/>
      </c>
      <c r="M878" s="35"/>
      <c r="N878" s="35"/>
    </row>
    <row r="879" customFormat="false" ht="15" hidden="false" customHeight="false" outlineLevel="0" collapsed="false">
      <c r="A879" s="29" t="str">
        <f aca="false">IF(B879="","","OP-"&amp;TEXT(ROW()-4,"000"))</f>
        <v/>
      </c>
      <c r="B879" s="35"/>
      <c r="C879" s="35"/>
      <c r="D879" s="35"/>
      <c r="E879" s="39"/>
      <c r="F879" s="38" t="str">
        <f aca="false">IF(D879="","",IFERROR(INDEX(Listas!$B$5:$B$10,MATCH(D879,Listas!$A$5:$A$10,0)),""))</f>
        <v/>
      </c>
      <c r="G879" s="34" t="str">
        <f aca="false">IF(OR(E879="",F879=""),"",E879*F879)</f>
        <v/>
      </c>
      <c r="H879" s="35"/>
      <c r="I879" s="36"/>
      <c r="J879" s="36"/>
      <c r="K879" s="36"/>
      <c r="L879" s="33" t="str">
        <f aca="true">IF(I879="","",IF(K879&lt;&gt;"",K879,TODAY())-I879)</f>
        <v/>
      </c>
      <c r="M879" s="35"/>
      <c r="N879" s="35"/>
    </row>
    <row r="880" customFormat="false" ht="15" hidden="false" customHeight="false" outlineLevel="0" collapsed="false">
      <c r="A880" s="29" t="str">
        <f aca="false">IF(B880="","","OP-"&amp;TEXT(ROW()-4,"000"))</f>
        <v/>
      </c>
      <c r="B880" s="35"/>
      <c r="C880" s="35"/>
      <c r="D880" s="35"/>
      <c r="E880" s="39"/>
      <c r="F880" s="38" t="str">
        <f aca="false">IF(D880="","",IFERROR(INDEX(Listas!$B$5:$B$10,MATCH(D880,Listas!$A$5:$A$10,0)),""))</f>
        <v/>
      </c>
      <c r="G880" s="34" t="str">
        <f aca="false">IF(OR(E880="",F880=""),"",E880*F880)</f>
        <v/>
      </c>
      <c r="H880" s="35"/>
      <c r="I880" s="36"/>
      <c r="J880" s="36"/>
      <c r="K880" s="36"/>
      <c r="L880" s="33" t="str">
        <f aca="true">IF(I880="","",IF(K880&lt;&gt;"",K880,TODAY())-I880)</f>
        <v/>
      </c>
      <c r="M880" s="35"/>
      <c r="N880" s="35"/>
    </row>
    <row r="881" customFormat="false" ht="15" hidden="false" customHeight="false" outlineLevel="0" collapsed="false">
      <c r="A881" s="29" t="str">
        <f aca="false">IF(B881="","","OP-"&amp;TEXT(ROW()-4,"000"))</f>
        <v/>
      </c>
      <c r="B881" s="35"/>
      <c r="C881" s="35"/>
      <c r="D881" s="35"/>
      <c r="E881" s="39"/>
      <c r="F881" s="38" t="str">
        <f aca="false">IF(D881="","",IFERROR(INDEX(Listas!$B$5:$B$10,MATCH(D881,Listas!$A$5:$A$10,0)),""))</f>
        <v/>
      </c>
      <c r="G881" s="34" t="str">
        <f aca="false">IF(OR(E881="",F881=""),"",E881*F881)</f>
        <v/>
      </c>
      <c r="H881" s="35"/>
      <c r="I881" s="36"/>
      <c r="J881" s="36"/>
      <c r="K881" s="36"/>
      <c r="L881" s="33" t="str">
        <f aca="true">IF(I881="","",IF(K881&lt;&gt;"",K881,TODAY())-I881)</f>
        <v/>
      </c>
      <c r="M881" s="35"/>
      <c r="N881" s="35"/>
    </row>
    <row r="882" customFormat="false" ht="15" hidden="false" customHeight="false" outlineLevel="0" collapsed="false">
      <c r="A882" s="29" t="str">
        <f aca="false">IF(B882="","","OP-"&amp;TEXT(ROW()-4,"000"))</f>
        <v/>
      </c>
      <c r="B882" s="35"/>
      <c r="C882" s="35"/>
      <c r="D882" s="35"/>
      <c r="E882" s="39"/>
      <c r="F882" s="38" t="str">
        <f aca="false">IF(D882="","",IFERROR(INDEX(Listas!$B$5:$B$10,MATCH(D882,Listas!$A$5:$A$10,0)),""))</f>
        <v/>
      </c>
      <c r="G882" s="34" t="str">
        <f aca="false">IF(OR(E882="",F882=""),"",E882*F882)</f>
        <v/>
      </c>
      <c r="H882" s="35"/>
      <c r="I882" s="36"/>
      <c r="J882" s="36"/>
      <c r="K882" s="36"/>
      <c r="L882" s="33" t="str">
        <f aca="true">IF(I882="","",IF(K882&lt;&gt;"",K882,TODAY())-I882)</f>
        <v/>
      </c>
      <c r="M882" s="35"/>
      <c r="N882" s="35"/>
    </row>
    <row r="883" customFormat="false" ht="15" hidden="false" customHeight="false" outlineLevel="0" collapsed="false">
      <c r="A883" s="29" t="str">
        <f aca="false">IF(B883="","","OP-"&amp;TEXT(ROW()-4,"000"))</f>
        <v/>
      </c>
      <c r="B883" s="35"/>
      <c r="C883" s="35"/>
      <c r="D883" s="35"/>
      <c r="E883" s="39"/>
      <c r="F883" s="38" t="str">
        <f aca="false">IF(D883="","",IFERROR(INDEX(Listas!$B$5:$B$10,MATCH(D883,Listas!$A$5:$A$10,0)),""))</f>
        <v/>
      </c>
      <c r="G883" s="34" t="str">
        <f aca="false">IF(OR(E883="",F883=""),"",E883*F883)</f>
        <v/>
      </c>
      <c r="H883" s="35"/>
      <c r="I883" s="36"/>
      <c r="J883" s="36"/>
      <c r="K883" s="36"/>
      <c r="L883" s="33" t="str">
        <f aca="true">IF(I883="","",IF(K883&lt;&gt;"",K883,TODAY())-I883)</f>
        <v/>
      </c>
      <c r="M883" s="35"/>
      <c r="N883" s="35"/>
    </row>
    <row r="884" customFormat="false" ht="15" hidden="false" customHeight="false" outlineLevel="0" collapsed="false">
      <c r="A884" s="29" t="str">
        <f aca="false">IF(B884="","","OP-"&amp;TEXT(ROW()-4,"000"))</f>
        <v/>
      </c>
      <c r="B884" s="35"/>
      <c r="C884" s="35"/>
      <c r="D884" s="35"/>
      <c r="E884" s="39"/>
      <c r="F884" s="38" t="str">
        <f aca="false">IF(D884="","",IFERROR(INDEX(Listas!$B$5:$B$10,MATCH(D884,Listas!$A$5:$A$10,0)),""))</f>
        <v/>
      </c>
      <c r="G884" s="34" t="str">
        <f aca="false">IF(OR(E884="",F884=""),"",E884*F884)</f>
        <v/>
      </c>
      <c r="H884" s="35"/>
      <c r="I884" s="36"/>
      <c r="J884" s="36"/>
      <c r="K884" s="36"/>
      <c r="L884" s="33" t="str">
        <f aca="true">IF(I884="","",IF(K884&lt;&gt;"",K884,TODAY())-I884)</f>
        <v/>
      </c>
      <c r="M884" s="35"/>
      <c r="N884" s="35"/>
    </row>
    <row r="885" customFormat="false" ht="15" hidden="false" customHeight="false" outlineLevel="0" collapsed="false">
      <c r="A885" s="29" t="str">
        <f aca="false">IF(B885="","","OP-"&amp;TEXT(ROW()-4,"000"))</f>
        <v/>
      </c>
      <c r="B885" s="35"/>
      <c r="C885" s="35"/>
      <c r="D885" s="35"/>
      <c r="E885" s="39"/>
      <c r="F885" s="38" t="str">
        <f aca="false">IF(D885="","",IFERROR(INDEX(Listas!$B$5:$B$10,MATCH(D885,Listas!$A$5:$A$10,0)),""))</f>
        <v/>
      </c>
      <c r="G885" s="34" t="str">
        <f aca="false">IF(OR(E885="",F885=""),"",E885*F885)</f>
        <v/>
      </c>
      <c r="H885" s="35"/>
      <c r="I885" s="36"/>
      <c r="J885" s="36"/>
      <c r="K885" s="36"/>
      <c r="L885" s="33" t="str">
        <f aca="true">IF(I885="","",IF(K885&lt;&gt;"",K885,TODAY())-I885)</f>
        <v/>
      </c>
      <c r="M885" s="35"/>
      <c r="N885" s="35"/>
    </row>
    <row r="886" customFormat="false" ht="15" hidden="false" customHeight="false" outlineLevel="0" collapsed="false">
      <c r="A886" s="29" t="str">
        <f aca="false">IF(B886="","","OP-"&amp;TEXT(ROW()-4,"000"))</f>
        <v/>
      </c>
      <c r="B886" s="35"/>
      <c r="C886" s="35"/>
      <c r="D886" s="35"/>
      <c r="E886" s="39"/>
      <c r="F886" s="38" t="str">
        <f aca="false">IF(D886="","",IFERROR(INDEX(Listas!$B$5:$B$10,MATCH(D886,Listas!$A$5:$A$10,0)),""))</f>
        <v/>
      </c>
      <c r="G886" s="34" t="str">
        <f aca="false">IF(OR(E886="",F886=""),"",E886*F886)</f>
        <v/>
      </c>
      <c r="H886" s="35"/>
      <c r="I886" s="36"/>
      <c r="J886" s="36"/>
      <c r="K886" s="36"/>
      <c r="L886" s="33" t="str">
        <f aca="true">IF(I886="","",IF(K886&lt;&gt;"",K886,TODAY())-I886)</f>
        <v/>
      </c>
      <c r="M886" s="35"/>
      <c r="N886" s="35"/>
    </row>
    <row r="887" customFormat="false" ht="15" hidden="false" customHeight="false" outlineLevel="0" collapsed="false">
      <c r="A887" s="29" t="str">
        <f aca="false">IF(B887="","","OP-"&amp;TEXT(ROW()-4,"000"))</f>
        <v/>
      </c>
      <c r="B887" s="35"/>
      <c r="C887" s="35"/>
      <c r="D887" s="35"/>
      <c r="E887" s="39"/>
      <c r="F887" s="38" t="str">
        <f aca="false">IF(D887="","",IFERROR(INDEX(Listas!$B$5:$B$10,MATCH(D887,Listas!$A$5:$A$10,0)),""))</f>
        <v/>
      </c>
      <c r="G887" s="34" t="str">
        <f aca="false">IF(OR(E887="",F887=""),"",E887*F887)</f>
        <v/>
      </c>
      <c r="H887" s="35"/>
      <c r="I887" s="36"/>
      <c r="J887" s="36"/>
      <c r="K887" s="36"/>
      <c r="L887" s="33" t="str">
        <f aca="true">IF(I887="","",IF(K887&lt;&gt;"",K887,TODAY())-I887)</f>
        <v/>
      </c>
      <c r="M887" s="35"/>
      <c r="N887" s="35"/>
    </row>
    <row r="888" customFormat="false" ht="15" hidden="false" customHeight="false" outlineLevel="0" collapsed="false">
      <c r="A888" s="29" t="str">
        <f aca="false">IF(B888="","","OP-"&amp;TEXT(ROW()-4,"000"))</f>
        <v/>
      </c>
      <c r="B888" s="35"/>
      <c r="C888" s="35"/>
      <c r="D888" s="35"/>
      <c r="E888" s="39"/>
      <c r="F888" s="38" t="str">
        <f aca="false">IF(D888="","",IFERROR(INDEX(Listas!$B$5:$B$10,MATCH(D888,Listas!$A$5:$A$10,0)),""))</f>
        <v/>
      </c>
      <c r="G888" s="34" t="str">
        <f aca="false">IF(OR(E888="",F888=""),"",E888*F888)</f>
        <v/>
      </c>
      <c r="H888" s="35"/>
      <c r="I888" s="36"/>
      <c r="J888" s="36"/>
      <c r="K888" s="36"/>
      <c r="L888" s="33" t="str">
        <f aca="true">IF(I888="","",IF(K888&lt;&gt;"",K888,TODAY())-I888)</f>
        <v/>
      </c>
      <c r="M888" s="35"/>
      <c r="N888" s="35"/>
    </row>
    <row r="889" customFormat="false" ht="15" hidden="false" customHeight="false" outlineLevel="0" collapsed="false">
      <c r="A889" s="29" t="str">
        <f aca="false">IF(B889="","","OP-"&amp;TEXT(ROW()-4,"000"))</f>
        <v/>
      </c>
      <c r="B889" s="35"/>
      <c r="C889" s="35"/>
      <c r="D889" s="35"/>
      <c r="E889" s="39"/>
      <c r="F889" s="38" t="str">
        <f aca="false">IF(D889="","",IFERROR(INDEX(Listas!$B$5:$B$10,MATCH(D889,Listas!$A$5:$A$10,0)),""))</f>
        <v/>
      </c>
      <c r="G889" s="34" t="str">
        <f aca="false">IF(OR(E889="",F889=""),"",E889*F889)</f>
        <v/>
      </c>
      <c r="H889" s="35"/>
      <c r="I889" s="36"/>
      <c r="J889" s="36"/>
      <c r="K889" s="36"/>
      <c r="L889" s="33" t="str">
        <f aca="true">IF(I889="","",IF(K889&lt;&gt;"",K889,TODAY())-I889)</f>
        <v/>
      </c>
      <c r="M889" s="35"/>
      <c r="N889" s="35"/>
    </row>
    <row r="890" customFormat="false" ht="15" hidden="false" customHeight="false" outlineLevel="0" collapsed="false">
      <c r="A890" s="29" t="str">
        <f aca="false">IF(B890="","","OP-"&amp;TEXT(ROW()-4,"000"))</f>
        <v/>
      </c>
      <c r="B890" s="35"/>
      <c r="C890" s="35"/>
      <c r="D890" s="35"/>
      <c r="E890" s="39"/>
      <c r="F890" s="38" t="str">
        <f aca="false">IF(D890="","",IFERROR(INDEX(Listas!$B$5:$B$10,MATCH(D890,Listas!$A$5:$A$10,0)),""))</f>
        <v/>
      </c>
      <c r="G890" s="34" t="str">
        <f aca="false">IF(OR(E890="",F890=""),"",E890*F890)</f>
        <v/>
      </c>
      <c r="H890" s="35"/>
      <c r="I890" s="36"/>
      <c r="J890" s="36"/>
      <c r="K890" s="36"/>
      <c r="L890" s="33" t="str">
        <f aca="true">IF(I890="","",IF(K890&lt;&gt;"",K890,TODAY())-I890)</f>
        <v/>
      </c>
      <c r="M890" s="35"/>
      <c r="N890" s="35"/>
    </row>
    <row r="891" customFormat="false" ht="15" hidden="false" customHeight="false" outlineLevel="0" collapsed="false">
      <c r="A891" s="29" t="str">
        <f aca="false">IF(B891="","","OP-"&amp;TEXT(ROW()-4,"000"))</f>
        <v/>
      </c>
      <c r="B891" s="35"/>
      <c r="C891" s="35"/>
      <c r="D891" s="35"/>
      <c r="E891" s="39"/>
      <c r="F891" s="38" t="str">
        <f aca="false">IF(D891="","",IFERROR(INDEX(Listas!$B$5:$B$10,MATCH(D891,Listas!$A$5:$A$10,0)),""))</f>
        <v/>
      </c>
      <c r="G891" s="34" t="str">
        <f aca="false">IF(OR(E891="",F891=""),"",E891*F891)</f>
        <v/>
      </c>
      <c r="H891" s="35"/>
      <c r="I891" s="36"/>
      <c r="J891" s="36"/>
      <c r="K891" s="36"/>
      <c r="L891" s="33" t="str">
        <f aca="true">IF(I891="","",IF(K891&lt;&gt;"",K891,TODAY())-I891)</f>
        <v/>
      </c>
      <c r="M891" s="35"/>
      <c r="N891" s="35"/>
    </row>
    <row r="892" customFormat="false" ht="15" hidden="false" customHeight="false" outlineLevel="0" collapsed="false">
      <c r="A892" s="29" t="str">
        <f aca="false">IF(B892="","","OP-"&amp;TEXT(ROW()-4,"000"))</f>
        <v/>
      </c>
      <c r="B892" s="35"/>
      <c r="C892" s="35"/>
      <c r="D892" s="35"/>
      <c r="E892" s="39"/>
      <c r="F892" s="38" t="str">
        <f aca="false">IF(D892="","",IFERROR(INDEX(Listas!$B$5:$B$10,MATCH(D892,Listas!$A$5:$A$10,0)),""))</f>
        <v/>
      </c>
      <c r="G892" s="34" t="str">
        <f aca="false">IF(OR(E892="",F892=""),"",E892*F892)</f>
        <v/>
      </c>
      <c r="H892" s="35"/>
      <c r="I892" s="36"/>
      <c r="J892" s="36"/>
      <c r="K892" s="36"/>
      <c r="L892" s="33" t="str">
        <f aca="true">IF(I892="","",IF(K892&lt;&gt;"",K892,TODAY())-I892)</f>
        <v/>
      </c>
      <c r="M892" s="35"/>
      <c r="N892" s="35"/>
    </row>
    <row r="893" customFormat="false" ht="15" hidden="false" customHeight="false" outlineLevel="0" collapsed="false">
      <c r="A893" s="29" t="str">
        <f aca="false">IF(B893="","","OP-"&amp;TEXT(ROW()-4,"000"))</f>
        <v/>
      </c>
      <c r="B893" s="35"/>
      <c r="C893" s="35"/>
      <c r="D893" s="35"/>
      <c r="E893" s="39"/>
      <c r="F893" s="38" t="str">
        <f aca="false">IF(D893="","",IFERROR(INDEX(Listas!$B$5:$B$10,MATCH(D893,Listas!$A$5:$A$10,0)),""))</f>
        <v/>
      </c>
      <c r="G893" s="34" t="str">
        <f aca="false">IF(OR(E893="",F893=""),"",E893*F893)</f>
        <v/>
      </c>
      <c r="H893" s="35"/>
      <c r="I893" s="36"/>
      <c r="J893" s="36"/>
      <c r="K893" s="36"/>
      <c r="L893" s="33" t="str">
        <f aca="true">IF(I893="","",IF(K893&lt;&gt;"",K893,TODAY())-I893)</f>
        <v/>
      </c>
      <c r="M893" s="35"/>
      <c r="N893" s="35"/>
    </row>
    <row r="894" customFormat="false" ht="15" hidden="false" customHeight="false" outlineLevel="0" collapsed="false">
      <c r="A894" s="29" t="str">
        <f aca="false">IF(B894="","","OP-"&amp;TEXT(ROW()-4,"000"))</f>
        <v/>
      </c>
      <c r="B894" s="35"/>
      <c r="C894" s="35"/>
      <c r="D894" s="35"/>
      <c r="E894" s="39"/>
      <c r="F894" s="38" t="str">
        <f aca="false">IF(D894="","",IFERROR(INDEX(Listas!$B$5:$B$10,MATCH(D894,Listas!$A$5:$A$10,0)),""))</f>
        <v/>
      </c>
      <c r="G894" s="34" t="str">
        <f aca="false">IF(OR(E894="",F894=""),"",E894*F894)</f>
        <v/>
      </c>
      <c r="H894" s="35"/>
      <c r="I894" s="36"/>
      <c r="J894" s="36"/>
      <c r="K894" s="36"/>
      <c r="L894" s="33" t="str">
        <f aca="true">IF(I894="","",IF(K894&lt;&gt;"",K894,TODAY())-I894)</f>
        <v/>
      </c>
      <c r="M894" s="35"/>
      <c r="N894" s="35"/>
    </row>
    <row r="895" customFormat="false" ht="15" hidden="false" customHeight="false" outlineLevel="0" collapsed="false">
      <c r="A895" s="29" t="str">
        <f aca="false">IF(B895="","","OP-"&amp;TEXT(ROW()-4,"000"))</f>
        <v/>
      </c>
      <c r="B895" s="35"/>
      <c r="C895" s="35"/>
      <c r="D895" s="35"/>
      <c r="E895" s="39"/>
      <c r="F895" s="38" t="str">
        <f aca="false">IF(D895="","",IFERROR(INDEX(Listas!$B$5:$B$10,MATCH(D895,Listas!$A$5:$A$10,0)),""))</f>
        <v/>
      </c>
      <c r="G895" s="34" t="str">
        <f aca="false">IF(OR(E895="",F895=""),"",E895*F895)</f>
        <v/>
      </c>
      <c r="H895" s="35"/>
      <c r="I895" s="36"/>
      <c r="J895" s="36"/>
      <c r="K895" s="36"/>
      <c r="L895" s="33" t="str">
        <f aca="true">IF(I895="","",IF(K895&lt;&gt;"",K895,TODAY())-I895)</f>
        <v/>
      </c>
      <c r="M895" s="35"/>
      <c r="N895" s="35"/>
    </row>
    <row r="896" customFormat="false" ht="15" hidden="false" customHeight="false" outlineLevel="0" collapsed="false">
      <c r="A896" s="29" t="str">
        <f aca="false">IF(B896="","","OP-"&amp;TEXT(ROW()-4,"000"))</f>
        <v/>
      </c>
      <c r="B896" s="35"/>
      <c r="C896" s="35"/>
      <c r="D896" s="35"/>
      <c r="E896" s="39"/>
      <c r="F896" s="38" t="str">
        <f aca="false">IF(D896="","",IFERROR(INDEX(Listas!$B$5:$B$10,MATCH(D896,Listas!$A$5:$A$10,0)),""))</f>
        <v/>
      </c>
      <c r="G896" s="34" t="str">
        <f aca="false">IF(OR(E896="",F896=""),"",E896*F896)</f>
        <v/>
      </c>
      <c r="H896" s="35"/>
      <c r="I896" s="36"/>
      <c r="J896" s="36"/>
      <c r="K896" s="36"/>
      <c r="L896" s="33" t="str">
        <f aca="true">IF(I896="","",IF(K896&lt;&gt;"",K896,TODAY())-I896)</f>
        <v/>
      </c>
      <c r="M896" s="35"/>
      <c r="N896" s="35"/>
    </row>
    <row r="897" customFormat="false" ht="15" hidden="false" customHeight="false" outlineLevel="0" collapsed="false">
      <c r="A897" s="29" t="str">
        <f aca="false">IF(B897="","","OP-"&amp;TEXT(ROW()-4,"000"))</f>
        <v/>
      </c>
      <c r="B897" s="35"/>
      <c r="C897" s="35"/>
      <c r="D897" s="35"/>
      <c r="E897" s="39"/>
      <c r="F897" s="38" t="str">
        <f aca="false">IF(D897="","",IFERROR(INDEX(Listas!$B$5:$B$10,MATCH(D897,Listas!$A$5:$A$10,0)),""))</f>
        <v/>
      </c>
      <c r="G897" s="34" t="str">
        <f aca="false">IF(OR(E897="",F897=""),"",E897*F897)</f>
        <v/>
      </c>
      <c r="H897" s="35"/>
      <c r="I897" s="36"/>
      <c r="J897" s="36"/>
      <c r="K897" s="36"/>
      <c r="L897" s="33" t="str">
        <f aca="true">IF(I897="","",IF(K897&lt;&gt;"",K897,TODAY())-I897)</f>
        <v/>
      </c>
      <c r="M897" s="35"/>
      <c r="N897" s="35"/>
    </row>
    <row r="898" customFormat="false" ht="15" hidden="false" customHeight="false" outlineLevel="0" collapsed="false">
      <c r="A898" s="29" t="str">
        <f aca="false">IF(B898="","","OP-"&amp;TEXT(ROW()-4,"000"))</f>
        <v/>
      </c>
      <c r="B898" s="35"/>
      <c r="C898" s="35"/>
      <c r="D898" s="35"/>
      <c r="E898" s="39"/>
      <c r="F898" s="38" t="str">
        <f aca="false">IF(D898="","",IFERROR(INDEX(Listas!$B$5:$B$10,MATCH(D898,Listas!$A$5:$A$10,0)),""))</f>
        <v/>
      </c>
      <c r="G898" s="34" t="str">
        <f aca="false">IF(OR(E898="",F898=""),"",E898*F898)</f>
        <v/>
      </c>
      <c r="H898" s="35"/>
      <c r="I898" s="36"/>
      <c r="J898" s="36"/>
      <c r="K898" s="36"/>
      <c r="L898" s="33" t="str">
        <f aca="true">IF(I898="","",IF(K898&lt;&gt;"",K898,TODAY())-I898)</f>
        <v/>
      </c>
      <c r="M898" s="35"/>
      <c r="N898" s="35"/>
    </row>
    <row r="899" customFormat="false" ht="15" hidden="false" customHeight="false" outlineLevel="0" collapsed="false">
      <c r="A899" s="29" t="str">
        <f aca="false">IF(B899="","","OP-"&amp;TEXT(ROW()-4,"000"))</f>
        <v/>
      </c>
      <c r="B899" s="35"/>
      <c r="C899" s="35"/>
      <c r="D899" s="35"/>
      <c r="E899" s="39"/>
      <c r="F899" s="38" t="str">
        <f aca="false">IF(D899="","",IFERROR(INDEX(Listas!$B$5:$B$10,MATCH(D899,Listas!$A$5:$A$10,0)),""))</f>
        <v/>
      </c>
      <c r="G899" s="34" t="str">
        <f aca="false">IF(OR(E899="",F899=""),"",E899*F899)</f>
        <v/>
      </c>
      <c r="H899" s="35"/>
      <c r="I899" s="36"/>
      <c r="J899" s="36"/>
      <c r="K899" s="36"/>
      <c r="L899" s="33" t="str">
        <f aca="true">IF(I899="","",IF(K899&lt;&gt;"",K899,TODAY())-I899)</f>
        <v/>
      </c>
      <c r="M899" s="35"/>
      <c r="N899" s="35"/>
    </row>
    <row r="900" customFormat="false" ht="15" hidden="false" customHeight="false" outlineLevel="0" collapsed="false">
      <c r="A900" s="29" t="str">
        <f aca="false">IF(B900="","","OP-"&amp;TEXT(ROW()-4,"000"))</f>
        <v/>
      </c>
      <c r="B900" s="35"/>
      <c r="C900" s="35"/>
      <c r="D900" s="35"/>
      <c r="E900" s="39"/>
      <c r="F900" s="38" t="str">
        <f aca="false">IF(D900="","",IFERROR(INDEX(Listas!$B$5:$B$10,MATCH(D900,Listas!$A$5:$A$10,0)),""))</f>
        <v/>
      </c>
      <c r="G900" s="34" t="str">
        <f aca="false">IF(OR(E900="",F900=""),"",E900*F900)</f>
        <v/>
      </c>
      <c r="H900" s="35"/>
      <c r="I900" s="36"/>
      <c r="J900" s="36"/>
      <c r="K900" s="36"/>
      <c r="L900" s="33" t="str">
        <f aca="true">IF(I900="","",IF(K900&lt;&gt;"",K900,TODAY())-I900)</f>
        <v/>
      </c>
      <c r="M900" s="35"/>
      <c r="N900" s="35"/>
    </row>
    <row r="901" customFormat="false" ht="15" hidden="false" customHeight="false" outlineLevel="0" collapsed="false">
      <c r="A901" s="29" t="str">
        <f aca="false">IF(B901="","","OP-"&amp;TEXT(ROW()-4,"000"))</f>
        <v/>
      </c>
      <c r="B901" s="35"/>
      <c r="C901" s="35"/>
      <c r="D901" s="35"/>
      <c r="E901" s="39"/>
      <c r="F901" s="38" t="str">
        <f aca="false">IF(D901="","",IFERROR(INDEX(Listas!$B$5:$B$10,MATCH(D901,Listas!$A$5:$A$10,0)),""))</f>
        <v/>
      </c>
      <c r="G901" s="34" t="str">
        <f aca="false">IF(OR(E901="",F901=""),"",E901*F901)</f>
        <v/>
      </c>
      <c r="H901" s="35"/>
      <c r="I901" s="36"/>
      <c r="J901" s="36"/>
      <c r="K901" s="36"/>
      <c r="L901" s="33" t="str">
        <f aca="true">IF(I901="","",IF(K901&lt;&gt;"",K901,TODAY())-I901)</f>
        <v/>
      </c>
      <c r="M901" s="35"/>
      <c r="N901" s="35"/>
    </row>
    <row r="902" customFormat="false" ht="15" hidden="false" customHeight="false" outlineLevel="0" collapsed="false">
      <c r="A902" s="29" t="str">
        <f aca="false">IF(B902="","","OP-"&amp;TEXT(ROW()-4,"000"))</f>
        <v/>
      </c>
      <c r="B902" s="35"/>
      <c r="C902" s="35"/>
      <c r="D902" s="35"/>
      <c r="E902" s="39"/>
      <c r="F902" s="38" t="str">
        <f aca="false">IF(D902="","",IFERROR(INDEX(Listas!$B$5:$B$10,MATCH(D902,Listas!$A$5:$A$10,0)),""))</f>
        <v/>
      </c>
      <c r="G902" s="34" t="str">
        <f aca="false">IF(OR(E902="",F902=""),"",E902*F902)</f>
        <v/>
      </c>
      <c r="H902" s="35"/>
      <c r="I902" s="36"/>
      <c r="J902" s="36"/>
      <c r="K902" s="36"/>
      <c r="L902" s="33" t="str">
        <f aca="true">IF(I902="","",IF(K902&lt;&gt;"",K902,TODAY())-I902)</f>
        <v/>
      </c>
      <c r="M902" s="35"/>
      <c r="N902" s="35"/>
    </row>
    <row r="903" customFormat="false" ht="15" hidden="false" customHeight="false" outlineLevel="0" collapsed="false">
      <c r="A903" s="29" t="str">
        <f aca="false">IF(B903="","","OP-"&amp;TEXT(ROW()-4,"000"))</f>
        <v/>
      </c>
      <c r="B903" s="35"/>
      <c r="C903" s="35"/>
      <c r="D903" s="35"/>
      <c r="E903" s="39"/>
      <c r="F903" s="38" t="str">
        <f aca="false">IF(D903="","",IFERROR(INDEX(Listas!$B$5:$B$10,MATCH(D903,Listas!$A$5:$A$10,0)),""))</f>
        <v/>
      </c>
      <c r="G903" s="34" t="str">
        <f aca="false">IF(OR(E903="",F903=""),"",E903*F903)</f>
        <v/>
      </c>
      <c r="H903" s="35"/>
      <c r="I903" s="36"/>
      <c r="J903" s="36"/>
      <c r="K903" s="36"/>
      <c r="L903" s="33" t="str">
        <f aca="true">IF(I903="","",IF(K903&lt;&gt;"",K903,TODAY())-I903)</f>
        <v/>
      </c>
      <c r="M903" s="35"/>
      <c r="N903" s="35"/>
    </row>
    <row r="904" customFormat="false" ht="15" hidden="false" customHeight="false" outlineLevel="0" collapsed="false">
      <c r="A904" s="29" t="str">
        <f aca="false">IF(B904="","","OP-"&amp;TEXT(ROW()-4,"000"))</f>
        <v/>
      </c>
      <c r="B904" s="35"/>
      <c r="C904" s="35"/>
      <c r="D904" s="35"/>
      <c r="E904" s="39"/>
      <c r="F904" s="38" t="str">
        <f aca="false">IF(D904="","",IFERROR(INDEX(Listas!$B$5:$B$10,MATCH(D904,Listas!$A$5:$A$10,0)),""))</f>
        <v/>
      </c>
      <c r="G904" s="34" t="str">
        <f aca="false">IF(OR(E904="",F904=""),"",E904*F904)</f>
        <v/>
      </c>
      <c r="H904" s="35"/>
      <c r="I904" s="36"/>
      <c r="J904" s="36"/>
      <c r="K904" s="36"/>
      <c r="L904" s="33" t="str">
        <f aca="true">IF(I904="","",IF(K904&lt;&gt;"",K904,TODAY())-I904)</f>
        <v/>
      </c>
      <c r="M904" s="35"/>
      <c r="N904" s="35"/>
    </row>
    <row r="905" customFormat="false" ht="15" hidden="false" customHeight="false" outlineLevel="0" collapsed="false">
      <c r="A905" s="29" t="str">
        <f aca="false">IF(B905="","","OP-"&amp;TEXT(ROW()-4,"000"))</f>
        <v/>
      </c>
      <c r="B905" s="35"/>
      <c r="C905" s="35"/>
      <c r="D905" s="35"/>
      <c r="E905" s="39"/>
      <c r="F905" s="38" t="str">
        <f aca="false">IF(D905="","",IFERROR(INDEX(Listas!$B$5:$B$10,MATCH(D905,Listas!$A$5:$A$10,0)),""))</f>
        <v/>
      </c>
      <c r="G905" s="34" t="str">
        <f aca="false">IF(OR(E905="",F905=""),"",E905*F905)</f>
        <v/>
      </c>
      <c r="H905" s="35"/>
      <c r="I905" s="36"/>
      <c r="J905" s="36"/>
      <c r="K905" s="36"/>
      <c r="L905" s="33" t="str">
        <f aca="true">IF(I905="","",IF(K905&lt;&gt;"",K905,TODAY())-I905)</f>
        <v/>
      </c>
      <c r="M905" s="35"/>
      <c r="N905" s="35"/>
    </row>
    <row r="906" customFormat="false" ht="15" hidden="false" customHeight="false" outlineLevel="0" collapsed="false">
      <c r="A906" s="29" t="str">
        <f aca="false">IF(B906="","","OP-"&amp;TEXT(ROW()-4,"000"))</f>
        <v/>
      </c>
      <c r="B906" s="35"/>
      <c r="C906" s="35"/>
      <c r="D906" s="35"/>
      <c r="E906" s="39"/>
      <c r="F906" s="38" t="str">
        <f aca="false">IF(D906="","",IFERROR(INDEX(Listas!$B$5:$B$10,MATCH(D906,Listas!$A$5:$A$10,0)),""))</f>
        <v/>
      </c>
      <c r="G906" s="34" t="str">
        <f aca="false">IF(OR(E906="",F906=""),"",E906*F906)</f>
        <v/>
      </c>
      <c r="H906" s="35"/>
      <c r="I906" s="36"/>
      <c r="J906" s="36"/>
      <c r="K906" s="36"/>
      <c r="L906" s="33" t="str">
        <f aca="true">IF(I906="","",IF(K906&lt;&gt;"",K906,TODAY())-I906)</f>
        <v/>
      </c>
      <c r="M906" s="35"/>
      <c r="N906" s="35"/>
    </row>
    <row r="907" customFormat="false" ht="15" hidden="false" customHeight="false" outlineLevel="0" collapsed="false">
      <c r="A907" s="29" t="str">
        <f aca="false">IF(B907="","","OP-"&amp;TEXT(ROW()-4,"000"))</f>
        <v/>
      </c>
      <c r="B907" s="35"/>
      <c r="C907" s="35"/>
      <c r="D907" s="35"/>
      <c r="E907" s="39"/>
      <c r="F907" s="38" t="str">
        <f aca="false">IF(D907="","",IFERROR(INDEX(Listas!$B$5:$B$10,MATCH(D907,Listas!$A$5:$A$10,0)),""))</f>
        <v/>
      </c>
      <c r="G907" s="34" t="str">
        <f aca="false">IF(OR(E907="",F907=""),"",E907*F907)</f>
        <v/>
      </c>
      <c r="H907" s="35"/>
      <c r="I907" s="36"/>
      <c r="J907" s="36"/>
      <c r="K907" s="36"/>
      <c r="L907" s="33" t="str">
        <f aca="true">IF(I907="","",IF(K907&lt;&gt;"",K907,TODAY())-I907)</f>
        <v/>
      </c>
      <c r="M907" s="35"/>
      <c r="N907" s="35"/>
    </row>
    <row r="908" customFormat="false" ht="15" hidden="false" customHeight="false" outlineLevel="0" collapsed="false">
      <c r="A908" s="29" t="str">
        <f aca="false">IF(B908="","","OP-"&amp;TEXT(ROW()-4,"000"))</f>
        <v/>
      </c>
      <c r="B908" s="35"/>
      <c r="C908" s="35"/>
      <c r="D908" s="35"/>
      <c r="E908" s="39"/>
      <c r="F908" s="38" t="str">
        <f aca="false">IF(D908="","",IFERROR(INDEX(Listas!$B$5:$B$10,MATCH(D908,Listas!$A$5:$A$10,0)),""))</f>
        <v/>
      </c>
      <c r="G908" s="34" t="str">
        <f aca="false">IF(OR(E908="",F908=""),"",E908*F908)</f>
        <v/>
      </c>
      <c r="H908" s="35"/>
      <c r="I908" s="36"/>
      <c r="J908" s="36"/>
      <c r="K908" s="36"/>
      <c r="L908" s="33" t="str">
        <f aca="true">IF(I908="","",IF(K908&lt;&gt;"",K908,TODAY())-I908)</f>
        <v/>
      </c>
      <c r="M908" s="35"/>
      <c r="N908" s="35"/>
    </row>
    <row r="909" customFormat="false" ht="15" hidden="false" customHeight="false" outlineLevel="0" collapsed="false">
      <c r="A909" s="29" t="str">
        <f aca="false">IF(B909="","","OP-"&amp;TEXT(ROW()-4,"000"))</f>
        <v/>
      </c>
      <c r="B909" s="35"/>
      <c r="C909" s="35"/>
      <c r="D909" s="35"/>
      <c r="E909" s="39"/>
      <c r="F909" s="38" t="str">
        <f aca="false">IF(D909="","",IFERROR(INDEX(Listas!$B$5:$B$10,MATCH(D909,Listas!$A$5:$A$10,0)),""))</f>
        <v/>
      </c>
      <c r="G909" s="34" t="str">
        <f aca="false">IF(OR(E909="",F909=""),"",E909*F909)</f>
        <v/>
      </c>
      <c r="H909" s="35"/>
      <c r="I909" s="36"/>
      <c r="J909" s="36"/>
      <c r="K909" s="36"/>
      <c r="L909" s="33" t="str">
        <f aca="true">IF(I909="","",IF(K909&lt;&gt;"",K909,TODAY())-I909)</f>
        <v/>
      </c>
      <c r="M909" s="35"/>
      <c r="N909" s="35"/>
    </row>
    <row r="910" customFormat="false" ht="15" hidden="false" customHeight="false" outlineLevel="0" collapsed="false">
      <c r="A910" s="29" t="str">
        <f aca="false">IF(B910="","","OP-"&amp;TEXT(ROW()-4,"000"))</f>
        <v/>
      </c>
      <c r="B910" s="35"/>
      <c r="C910" s="35"/>
      <c r="D910" s="35"/>
      <c r="E910" s="39"/>
      <c r="F910" s="38" t="str">
        <f aca="false">IF(D910="","",IFERROR(INDEX(Listas!$B$5:$B$10,MATCH(D910,Listas!$A$5:$A$10,0)),""))</f>
        <v/>
      </c>
      <c r="G910" s="34" t="str">
        <f aca="false">IF(OR(E910="",F910=""),"",E910*F910)</f>
        <v/>
      </c>
      <c r="H910" s="35"/>
      <c r="I910" s="36"/>
      <c r="J910" s="36"/>
      <c r="K910" s="36"/>
      <c r="L910" s="33" t="str">
        <f aca="true">IF(I910="","",IF(K910&lt;&gt;"",K910,TODAY())-I910)</f>
        <v/>
      </c>
      <c r="M910" s="35"/>
      <c r="N910" s="35"/>
    </row>
    <row r="911" customFormat="false" ht="15" hidden="false" customHeight="false" outlineLevel="0" collapsed="false">
      <c r="A911" s="29" t="str">
        <f aca="false">IF(B911="","","OP-"&amp;TEXT(ROW()-4,"000"))</f>
        <v/>
      </c>
      <c r="B911" s="35"/>
      <c r="C911" s="35"/>
      <c r="D911" s="35"/>
      <c r="E911" s="39"/>
      <c r="F911" s="38" t="str">
        <f aca="false">IF(D911="","",IFERROR(INDEX(Listas!$B$5:$B$10,MATCH(D911,Listas!$A$5:$A$10,0)),""))</f>
        <v/>
      </c>
      <c r="G911" s="34" t="str">
        <f aca="false">IF(OR(E911="",F911=""),"",E911*F911)</f>
        <v/>
      </c>
      <c r="H911" s="35"/>
      <c r="I911" s="36"/>
      <c r="J911" s="36"/>
      <c r="K911" s="36"/>
      <c r="L911" s="33" t="str">
        <f aca="true">IF(I911="","",IF(K911&lt;&gt;"",K911,TODAY())-I911)</f>
        <v/>
      </c>
      <c r="M911" s="35"/>
      <c r="N911" s="35"/>
    </row>
    <row r="912" customFormat="false" ht="15" hidden="false" customHeight="false" outlineLevel="0" collapsed="false">
      <c r="A912" s="29" t="str">
        <f aca="false">IF(B912="","","OP-"&amp;TEXT(ROW()-4,"000"))</f>
        <v/>
      </c>
      <c r="B912" s="35"/>
      <c r="C912" s="35"/>
      <c r="D912" s="35"/>
      <c r="E912" s="39"/>
      <c r="F912" s="38" t="str">
        <f aca="false">IF(D912="","",IFERROR(INDEX(Listas!$B$5:$B$10,MATCH(D912,Listas!$A$5:$A$10,0)),""))</f>
        <v/>
      </c>
      <c r="G912" s="34" t="str">
        <f aca="false">IF(OR(E912="",F912=""),"",E912*F912)</f>
        <v/>
      </c>
      <c r="H912" s="35"/>
      <c r="I912" s="36"/>
      <c r="J912" s="36"/>
      <c r="K912" s="36"/>
      <c r="L912" s="33" t="str">
        <f aca="true">IF(I912="","",IF(K912&lt;&gt;"",K912,TODAY())-I912)</f>
        <v/>
      </c>
      <c r="M912" s="35"/>
      <c r="N912" s="35"/>
    </row>
    <row r="913" customFormat="false" ht="15" hidden="false" customHeight="false" outlineLevel="0" collapsed="false">
      <c r="A913" s="29" t="str">
        <f aca="false">IF(B913="","","OP-"&amp;TEXT(ROW()-4,"000"))</f>
        <v/>
      </c>
      <c r="B913" s="35"/>
      <c r="C913" s="35"/>
      <c r="D913" s="35"/>
      <c r="E913" s="39"/>
      <c r="F913" s="38" t="str">
        <f aca="false">IF(D913="","",IFERROR(INDEX(Listas!$B$5:$B$10,MATCH(D913,Listas!$A$5:$A$10,0)),""))</f>
        <v/>
      </c>
      <c r="G913" s="34" t="str">
        <f aca="false">IF(OR(E913="",F913=""),"",E913*F913)</f>
        <v/>
      </c>
      <c r="H913" s="35"/>
      <c r="I913" s="36"/>
      <c r="J913" s="36"/>
      <c r="K913" s="36"/>
      <c r="L913" s="33" t="str">
        <f aca="true">IF(I913="","",IF(K913&lt;&gt;"",K913,TODAY())-I913)</f>
        <v/>
      </c>
      <c r="M913" s="35"/>
      <c r="N913" s="35"/>
    </row>
    <row r="914" customFormat="false" ht="15" hidden="false" customHeight="false" outlineLevel="0" collapsed="false">
      <c r="A914" s="29" t="str">
        <f aca="false">IF(B914="","","OP-"&amp;TEXT(ROW()-4,"000"))</f>
        <v/>
      </c>
      <c r="B914" s="35"/>
      <c r="C914" s="35"/>
      <c r="D914" s="35"/>
      <c r="E914" s="39"/>
      <c r="F914" s="38" t="str">
        <f aca="false">IF(D914="","",IFERROR(INDEX(Listas!$B$5:$B$10,MATCH(D914,Listas!$A$5:$A$10,0)),""))</f>
        <v/>
      </c>
      <c r="G914" s="34" t="str">
        <f aca="false">IF(OR(E914="",F914=""),"",E914*F914)</f>
        <v/>
      </c>
      <c r="H914" s="35"/>
      <c r="I914" s="36"/>
      <c r="J914" s="36"/>
      <c r="K914" s="36"/>
      <c r="L914" s="33" t="str">
        <f aca="true">IF(I914="","",IF(K914&lt;&gt;"",K914,TODAY())-I914)</f>
        <v/>
      </c>
      <c r="M914" s="35"/>
      <c r="N914" s="35"/>
    </row>
    <row r="915" customFormat="false" ht="15" hidden="false" customHeight="false" outlineLevel="0" collapsed="false">
      <c r="A915" s="29" t="str">
        <f aca="false">IF(B915="","","OP-"&amp;TEXT(ROW()-4,"000"))</f>
        <v/>
      </c>
      <c r="B915" s="35"/>
      <c r="C915" s="35"/>
      <c r="D915" s="35"/>
      <c r="E915" s="39"/>
      <c r="F915" s="38" t="str">
        <f aca="false">IF(D915="","",IFERROR(INDEX(Listas!$B$5:$B$10,MATCH(D915,Listas!$A$5:$A$10,0)),""))</f>
        <v/>
      </c>
      <c r="G915" s="34" t="str">
        <f aca="false">IF(OR(E915="",F915=""),"",E915*F915)</f>
        <v/>
      </c>
      <c r="H915" s="35"/>
      <c r="I915" s="36"/>
      <c r="J915" s="36"/>
      <c r="K915" s="36"/>
      <c r="L915" s="33" t="str">
        <f aca="true">IF(I915="","",IF(K915&lt;&gt;"",K915,TODAY())-I915)</f>
        <v/>
      </c>
      <c r="M915" s="35"/>
      <c r="N915" s="35"/>
    </row>
    <row r="916" customFormat="false" ht="15" hidden="false" customHeight="false" outlineLevel="0" collapsed="false">
      <c r="A916" s="29" t="str">
        <f aca="false">IF(B916="","","OP-"&amp;TEXT(ROW()-4,"000"))</f>
        <v/>
      </c>
      <c r="B916" s="35"/>
      <c r="C916" s="35"/>
      <c r="D916" s="35"/>
      <c r="E916" s="39"/>
      <c r="F916" s="38" t="str">
        <f aca="false">IF(D916="","",IFERROR(INDEX(Listas!$B$5:$B$10,MATCH(D916,Listas!$A$5:$A$10,0)),""))</f>
        <v/>
      </c>
      <c r="G916" s="34" t="str">
        <f aca="false">IF(OR(E916="",F916=""),"",E916*F916)</f>
        <v/>
      </c>
      <c r="H916" s="35"/>
      <c r="I916" s="36"/>
      <c r="J916" s="36"/>
      <c r="K916" s="36"/>
      <c r="L916" s="33" t="str">
        <f aca="true">IF(I916="","",IF(K916&lt;&gt;"",K916,TODAY())-I916)</f>
        <v/>
      </c>
      <c r="M916" s="35"/>
      <c r="N916" s="35"/>
    </row>
    <row r="917" customFormat="false" ht="15" hidden="false" customHeight="false" outlineLevel="0" collapsed="false">
      <c r="A917" s="29" t="str">
        <f aca="false">IF(B917="","","OP-"&amp;TEXT(ROW()-4,"000"))</f>
        <v/>
      </c>
      <c r="B917" s="35"/>
      <c r="C917" s="35"/>
      <c r="D917" s="35"/>
      <c r="E917" s="39"/>
      <c r="F917" s="38" t="str">
        <f aca="false">IF(D917="","",IFERROR(INDEX(Listas!$B$5:$B$10,MATCH(D917,Listas!$A$5:$A$10,0)),""))</f>
        <v/>
      </c>
      <c r="G917" s="34" t="str">
        <f aca="false">IF(OR(E917="",F917=""),"",E917*F917)</f>
        <v/>
      </c>
      <c r="H917" s="35"/>
      <c r="I917" s="36"/>
      <c r="J917" s="36"/>
      <c r="K917" s="36"/>
      <c r="L917" s="33" t="str">
        <f aca="true">IF(I917="","",IF(K917&lt;&gt;"",K917,TODAY())-I917)</f>
        <v/>
      </c>
      <c r="M917" s="35"/>
      <c r="N917" s="35"/>
    </row>
    <row r="918" customFormat="false" ht="15" hidden="false" customHeight="false" outlineLevel="0" collapsed="false">
      <c r="A918" s="29" t="str">
        <f aca="false">IF(B918="","","OP-"&amp;TEXT(ROW()-4,"000"))</f>
        <v/>
      </c>
      <c r="B918" s="35"/>
      <c r="C918" s="35"/>
      <c r="D918" s="35"/>
      <c r="E918" s="39"/>
      <c r="F918" s="38" t="str">
        <f aca="false">IF(D918="","",IFERROR(INDEX(Listas!$B$5:$B$10,MATCH(D918,Listas!$A$5:$A$10,0)),""))</f>
        <v/>
      </c>
      <c r="G918" s="34" t="str">
        <f aca="false">IF(OR(E918="",F918=""),"",E918*F918)</f>
        <v/>
      </c>
      <c r="H918" s="35"/>
      <c r="I918" s="36"/>
      <c r="J918" s="36"/>
      <c r="K918" s="36"/>
      <c r="L918" s="33" t="str">
        <f aca="true">IF(I918="","",IF(K918&lt;&gt;"",K918,TODAY())-I918)</f>
        <v/>
      </c>
      <c r="M918" s="35"/>
      <c r="N918" s="35"/>
    </row>
    <row r="919" customFormat="false" ht="15" hidden="false" customHeight="false" outlineLevel="0" collapsed="false">
      <c r="A919" s="29" t="str">
        <f aca="false">IF(B919="","","OP-"&amp;TEXT(ROW()-4,"000"))</f>
        <v/>
      </c>
      <c r="B919" s="35"/>
      <c r="C919" s="35"/>
      <c r="D919" s="35"/>
      <c r="E919" s="39"/>
      <c r="F919" s="38" t="str">
        <f aca="false">IF(D919="","",IFERROR(INDEX(Listas!$B$5:$B$10,MATCH(D919,Listas!$A$5:$A$10,0)),""))</f>
        <v/>
      </c>
      <c r="G919" s="34" t="str">
        <f aca="false">IF(OR(E919="",F919=""),"",E919*F919)</f>
        <v/>
      </c>
      <c r="H919" s="35"/>
      <c r="I919" s="36"/>
      <c r="J919" s="36"/>
      <c r="K919" s="36"/>
      <c r="L919" s="33" t="str">
        <f aca="true">IF(I919="","",IF(K919&lt;&gt;"",K919,TODAY())-I919)</f>
        <v/>
      </c>
      <c r="M919" s="35"/>
      <c r="N919" s="35"/>
    </row>
    <row r="920" customFormat="false" ht="15" hidden="false" customHeight="false" outlineLevel="0" collapsed="false">
      <c r="A920" s="29" t="str">
        <f aca="false">IF(B920="","","OP-"&amp;TEXT(ROW()-4,"000"))</f>
        <v/>
      </c>
      <c r="B920" s="35"/>
      <c r="C920" s="35"/>
      <c r="D920" s="35"/>
      <c r="E920" s="39"/>
      <c r="F920" s="38" t="str">
        <f aca="false">IF(D920="","",IFERROR(INDEX(Listas!$B$5:$B$10,MATCH(D920,Listas!$A$5:$A$10,0)),""))</f>
        <v/>
      </c>
      <c r="G920" s="34" t="str">
        <f aca="false">IF(OR(E920="",F920=""),"",E920*F920)</f>
        <v/>
      </c>
      <c r="H920" s="35"/>
      <c r="I920" s="36"/>
      <c r="J920" s="36"/>
      <c r="K920" s="36"/>
      <c r="L920" s="33" t="str">
        <f aca="true">IF(I920="","",IF(K920&lt;&gt;"",K920,TODAY())-I920)</f>
        <v/>
      </c>
      <c r="M920" s="35"/>
      <c r="N920" s="35"/>
    </row>
    <row r="921" customFormat="false" ht="15" hidden="false" customHeight="false" outlineLevel="0" collapsed="false">
      <c r="A921" s="29" t="str">
        <f aca="false">IF(B921="","","OP-"&amp;TEXT(ROW()-4,"000"))</f>
        <v/>
      </c>
      <c r="B921" s="35"/>
      <c r="C921" s="35"/>
      <c r="D921" s="35"/>
      <c r="E921" s="39"/>
      <c r="F921" s="38" t="str">
        <f aca="false">IF(D921="","",IFERROR(INDEX(Listas!$B$5:$B$10,MATCH(D921,Listas!$A$5:$A$10,0)),""))</f>
        <v/>
      </c>
      <c r="G921" s="34" t="str">
        <f aca="false">IF(OR(E921="",F921=""),"",E921*F921)</f>
        <v/>
      </c>
      <c r="H921" s="35"/>
      <c r="I921" s="36"/>
      <c r="J921" s="36"/>
      <c r="K921" s="36"/>
      <c r="L921" s="33" t="str">
        <f aca="true">IF(I921="","",IF(K921&lt;&gt;"",K921,TODAY())-I921)</f>
        <v/>
      </c>
      <c r="M921" s="35"/>
      <c r="N921" s="35"/>
    </row>
    <row r="922" customFormat="false" ht="15" hidden="false" customHeight="false" outlineLevel="0" collapsed="false">
      <c r="A922" s="29" t="str">
        <f aca="false">IF(B922="","","OP-"&amp;TEXT(ROW()-4,"000"))</f>
        <v/>
      </c>
      <c r="B922" s="35"/>
      <c r="C922" s="35"/>
      <c r="D922" s="35"/>
      <c r="E922" s="39"/>
      <c r="F922" s="38" t="str">
        <f aca="false">IF(D922="","",IFERROR(INDEX(Listas!$B$5:$B$10,MATCH(D922,Listas!$A$5:$A$10,0)),""))</f>
        <v/>
      </c>
      <c r="G922" s="34" t="str">
        <f aca="false">IF(OR(E922="",F922=""),"",E922*F922)</f>
        <v/>
      </c>
      <c r="H922" s="35"/>
      <c r="I922" s="36"/>
      <c r="J922" s="36"/>
      <c r="K922" s="36"/>
      <c r="L922" s="33" t="str">
        <f aca="true">IF(I922="","",IF(K922&lt;&gt;"",K922,TODAY())-I922)</f>
        <v/>
      </c>
      <c r="M922" s="35"/>
      <c r="N922" s="35"/>
    </row>
    <row r="923" customFormat="false" ht="15" hidden="false" customHeight="false" outlineLevel="0" collapsed="false">
      <c r="A923" s="29" t="str">
        <f aca="false">IF(B923="","","OP-"&amp;TEXT(ROW()-4,"000"))</f>
        <v/>
      </c>
      <c r="B923" s="35"/>
      <c r="C923" s="35"/>
      <c r="D923" s="35"/>
      <c r="E923" s="39"/>
      <c r="F923" s="38" t="str">
        <f aca="false">IF(D923="","",IFERROR(INDEX(Listas!$B$5:$B$10,MATCH(D923,Listas!$A$5:$A$10,0)),""))</f>
        <v/>
      </c>
      <c r="G923" s="34" t="str">
        <f aca="false">IF(OR(E923="",F923=""),"",E923*F923)</f>
        <v/>
      </c>
      <c r="H923" s="35"/>
      <c r="I923" s="36"/>
      <c r="J923" s="36"/>
      <c r="K923" s="36"/>
      <c r="L923" s="33" t="str">
        <f aca="true">IF(I923="","",IF(K923&lt;&gt;"",K923,TODAY())-I923)</f>
        <v/>
      </c>
      <c r="M923" s="35"/>
      <c r="N923" s="35"/>
    </row>
    <row r="924" customFormat="false" ht="15" hidden="false" customHeight="false" outlineLevel="0" collapsed="false">
      <c r="A924" s="29" t="str">
        <f aca="false">IF(B924="","","OP-"&amp;TEXT(ROW()-4,"000"))</f>
        <v/>
      </c>
      <c r="B924" s="35"/>
      <c r="C924" s="35"/>
      <c r="D924" s="35"/>
      <c r="E924" s="39"/>
      <c r="F924" s="38" t="str">
        <f aca="false">IF(D924="","",IFERROR(INDEX(Listas!$B$5:$B$10,MATCH(D924,Listas!$A$5:$A$10,0)),""))</f>
        <v/>
      </c>
      <c r="G924" s="34" t="str">
        <f aca="false">IF(OR(E924="",F924=""),"",E924*F924)</f>
        <v/>
      </c>
      <c r="H924" s="35"/>
      <c r="I924" s="36"/>
      <c r="J924" s="36"/>
      <c r="K924" s="36"/>
      <c r="L924" s="33" t="str">
        <f aca="true">IF(I924="","",IF(K924&lt;&gt;"",K924,TODAY())-I924)</f>
        <v/>
      </c>
      <c r="M924" s="35"/>
      <c r="N924" s="35"/>
    </row>
    <row r="925" customFormat="false" ht="15" hidden="false" customHeight="false" outlineLevel="0" collapsed="false">
      <c r="A925" s="29" t="str">
        <f aca="false">IF(B925="","","OP-"&amp;TEXT(ROW()-4,"000"))</f>
        <v/>
      </c>
      <c r="B925" s="35"/>
      <c r="C925" s="35"/>
      <c r="D925" s="35"/>
      <c r="E925" s="39"/>
      <c r="F925" s="38" t="str">
        <f aca="false">IF(D925="","",IFERROR(INDEX(Listas!$B$5:$B$10,MATCH(D925,Listas!$A$5:$A$10,0)),""))</f>
        <v/>
      </c>
      <c r="G925" s="34" t="str">
        <f aca="false">IF(OR(E925="",F925=""),"",E925*F925)</f>
        <v/>
      </c>
      <c r="H925" s="35"/>
      <c r="I925" s="36"/>
      <c r="J925" s="36"/>
      <c r="K925" s="36"/>
      <c r="L925" s="33" t="str">
        <f aca="true">IF(I925="","",IF(K925&lt;&gt;"",K925,TODAY())-I925)</f>
        <v/>
      </c>
      <c r="M925" s="35"/>
      <c r="N925" s="35"/>
    </row>
    <row r="926" customFormat="false" ht="15" hidden="false" customHeight="false" outlineLevel="0" collapsed="false">
      <c r="A926" s="29" t="str">
        <f aca="false">IF(B926="","","OP-"&amp;TEXT(ROW()-4,"000"))</f>
        <v/>
      </c>
      <c r="B926" s="35"/>
      <c r="C926" s="35"/>
      <c r="D926" s="35"/>
      <c r="E926" s="39"/>
      <c r="F926" s="38" t="str">
        <f aca="false">IF(D926="","",IFERROR(INDEX(Listas!$B$5:$B$10,MATCH(D926,Listas!$A$5:$A$10,0)),""))</f>
        <v/>
      </c>
      <c r="G926" s="34" t="str">
        <f aca="false">IF(OR(E926="",F926=""),"",E926*F926)</f>
        <v/>
      </c>
      <c r="H926" s="35"/>
      <c r="I926" s="36"/>
      <c r="J926" s="36"/>
      <c r="K926" s="36"/>
      <c r="L926" s="33" t="str">
        <f aca="true">IF(I926="","",IF(K926&lt;&gt;"",K926,TODAY())-I926)</f>
        <v/>
      </c>
      <c r="M926" s="35"/>
      <c r="N926" s="35"/>
    </row>
    <row r="927" customFormat="false" ht="15" hidden="false" customHeight="false" outlineLevel="0" collapsed="false">
      <c r="A927" s="29" t="str">
        <f aca="false">IF(B927="","","OP-"&amp;TEXT(ROW()-4,"000"))</f>
        <v/>
      </c>
      <c r="B927" s="35"/>
      <c r="C927" s="35"/>
      <c r="D927" s="35"/>
      <c r="E927" s="39"/>
      <c r="F927" s="38" t="str">
        <f aca="false">IF(D927="","",IFERROR(INDEX(Listas!$B$5:$B$10,MATCH(D927,Listas!$A$5:$A$10,0)),""))</f>
        <v/>
      </c>
      <c r="G927" s="34" t="str">
        <f aca="false">IF(OR(E927="",F927=""),"",E927*F927)</f>
        <v/>
      </c>
      <c r="H927" s="35"/>
      <c r="I927" s="36"/>
      <c r="J927" s="36"/>
      <c r="K927" s="36"/>
      <c r="L927" s="33" t="str">
        <f aca="true">IF(I927="","",IF(K927&lt;&gt;"",K927,TODAY())-I927)</f>
        <v/>
      </c>
      <c r="M927" s="35"/>
      <c r="N927" s="35"/>
    </row>
    <row r="928" customFormat="false" ht="15" hidden="false" customHeight="false" outlineLevel="0" collapsed="false">
      <c r="A928" s="29" t="str">
        <f aca="false">IF(B928="","","OP-"&amp;TEXT(ROW()-4,"000"))</f>
        <v/>
      </c>
      <c r="B928" s="35"/>
      <c r="C928" s="35"/>
      <c r="D928" s="35"/>
      <c r="E928" s="39"/>
      <c r="F928" s="38" t="str">
        <f aca="false">IF(D928="","",IFERROR(INDEX(Listas!$B$5:$B$10,MATCH(D928,Listas!$A$5:$A$10,0)),""))</f>
        <v/>
      </c>
      <c r="G928" s="34" t="str">
        <f aca="false">IF(OR(E928="",F928=""),"",E928*F928)</f>
        <v/>
      </c>
      <c r="H928" s="35"/>
      <c r="I928" s="36"/>
      <c r="J928" s="36"/>
      <c r="K928" s="36"/>
      <c r="L928" s="33" t="str">
        <f aca="true">IF(I928="","",IF(K928&lt;&gt;"",K928,TODAY())-I928)</f>
        <v/>
      </c>
      <c r="M928" s="35"/>
      <c r="N928" s="35"/>
    </row>
    <row r="929" customFormat="false" ht="15" hidden="false" customHeight="false" outlineLevel="0" collapsed="false">
      <c r="A929" s="29" t="str">
        <f aca="false">IF(B929="","","OP-"&amp;TEXT(ROW()-4,"000"))</f>
        <v/>
      </c>
      <c r="B929" s="35"/>
      <c r="C929" s="35"/>
      <c r="D929" s="35"/>
      <c r="E929" s="39"/>
      <c r="F929" s="38" t="str">
        <f aca="false">IF(D929="","",IFERROR(INDEX(Listas!$B$5:$B$10,MATCH(D929,Listas!$A$5:$A$10,0)),""))</f>
        <v/>
      </c>
      <c r="G929" s="34" t="str">
        <f aca="false">IF(OR(E929="",F929=""),"",E929*F929)</f>
        <v/>
      </c>
      <c r="H929" s="35"/>
      <c r="I929" s="36"/>
      <c r="J929" s="36"/>
      <c r="K929" s="36"/>
      <c r="L929" s="33" t="str">
        <f aca="true">IF(I929="","",IF(K929&lt;&gt;"",K929,TODAY())-I929)</f>
        <v/>
      </c>
      <c r="M929" s="35"/>
      <c r="N929" s="35"/>
    </row>
    <row r="930" customFormat="false" ht="15" hidden="false" customHeight="false" outlineLevel="0" collapsed="false">
      <c r="A930" s="29" t="str">
        <f aca="false">IF(B930="","","OP-"&amp;TEXT(ROW()-4,"000"))</f>
        <v/>
      </c>
      <c r="B930" s="35"/>
      <c r="C930" s="35"/>
      <c r="D930" s="35"/>
      <c r="E930" s="39"/>
      <c r="F930" s="38" t="str">
        <f aca="false">IF(D930="","",IFERROR(INDEX(Listas!$B$5:$B$10,MATCH(D930,Listas!$A$5:$A$10,0)),""))</f>
        <v/>
      </c>
      <c r="G930" s="34" t="str">
        <f aca="false">IF(OR(E930="",F930=""),"",E930*F930)</f>
        <v/>
      </c>
      <c r="H930" s="35"/>
      <c r="I930" s="36"/>
      <c r="J930" s="36"/>
      <c r="K930" s="36"/>
      <c r="L930" s="33" t="str">
        <f aca="true">IF(I930="","",IF(K930&lt;&gt;"",K930,TODAY())-I930)</f>
        <v/>
      </c>
      <c r="M930" s="35"/>
      <c r="N930" s="35"/>
    </row>
    <row r="931" customFormat="false" ht="15" hidden="false" customHeight="false" outlineLevel="0" collapsed="false">
      <c r="A931" s="29" t="str">
        <f aca="false">IF(B931="","","OP-"&amp;TEXT(ROW()-4,"000"))</f>
        <v/>
      </c>
      <c r="B931" s="35"/>
      <c r="C931" s="35"/>
      <c r="D931" s="35"/>
      <c r="E931" s="39"/>
      <c r="F931" s="38" t="str">
        <f aca="false">IF(D931="","",IFERROR(INDEX(Listas!$B$5:$B$10,MATCH(D931,Listas!$A$5:$A$10,0)),""))</f>
        <v/>
      </c>
      <c r="G931" s="34" t="str">
        <f aca="false">IF(OR(E931="",F931=""),"",E931*F931)</f>
        <v/>
      </c>
      <c r="H931" s="35"/>
      <c r="I931" s="36"/>
      <c r="J931" s="36"/>
      <c r="K931" s="36"/>
      <c r="L931" s="33" t="str">
        <f aca="true">IF(I931="","",IF(K931&lt;&gt;"",K931,TODAY())-I931)</f>
        <v/>
      </c>
      <c r="M931" s="35"/>
      <c r="N931" s="35"/>
    </row>
    <row r="932" customFormat="false" ht="15" hidden="false" customHeight="false" outlineLevel="0" collapsed="false">
      <c r="A932" s="29" t="str">
        <f aca="false">IF(B932="","","OP-"&amp;TEXT(ROW()-4,"000"))</f>
        <v/>
      </c>
      <c r="B932" s="35"/>
      <c r="C932" s="35"/>
      <c r="D932" s="35"/>
      <c r="E932" s="39"/>
      <c r="F932" s="38" t="str">
        <f aca="false">IF(D932="","",IFERROR(INDEX(Listas!$B$5:$B$10,MATCH(D932,Listas!$A$5:$A$10,0)),""))</f>
        <v/>
      </c>
      <c r="G932" s="34" t="str">
        <f aca="false">IF(OR(E932="",F932=""),"",E932*F932)</f>
        <v/>
      </c>
      <c r="H932" s="35"/>
      <c r="I932" s="36"/>
      <c r="J932" s="36"/>
      <c r="K932" s="36"/>
      <c r="L932" s="33" t="str">
        <f aca="true">IF(I932="","",IF(K932&lt;&gt;"",K932,TODAY())-I932)</f>
        <v/>
      </c>
      <c r="M932" s="35"/>
      <c r="N932" s="35"/>
    </row>
    <row r="933" customFormat="false" ht="15" hidden="false" customHeight="false" outlineLevel="0" collapsed="false">
      <c r="A933" s="29" t="str">
        <f aca="false">IF(B933="","","OP-"&amp;TEXT(ROW()-4,"000"))</f>
        <v/>
      </c>
      <c r="B933" s="35"/>
      <c r="C933" s="35"/>
      <c r="D933" s="35"/>
      <c r="E933" s="39"/>
      <c r="F933" s="38" t="str">
        <f aca="false">IF(D933="","",IFERROR(INDEX(Listas!$B$5:$B$10,MATCH(D933,Listas!$A$5:$A$10,0)),""))</f>
        <v/>
      </c>
      <c r="G933" s="34" t="str">
        <f aca="false">IF(OR(E933="",F933=""),"",E933*F933)</f>
        <v/>
      </c>
      <c r="H933" s="35"/>
      <c r="I933" s="36"/>
      <c r="J933" s="36"/>
      <c r="K933" s="36"/>
      <c r="L933" s="33" t="str">
        <f aca="true">IF(I933="","",IF(K933&lt;&gt;"",K933,TODAY())-I933)</f>
        <v/>
      </c>
      <c r="M933" s="35"/>
      <c r="N933" s="35"/>
    </row>
    <row r="934" customFormat="false" ht="15" hidden="false" customHeight="false" outlineLevel="0" collapsed="false">
      <c r="A934" s="29" t="str">
        <f aca="false">IF(B934="","","OP-"&amp;TEXT(ROW()-4,"000"))</f>
        <v/>
      </c>
      <c r="B934" s="35"/>
      <c r="C934" s="35"/>
      <c r="D934" s="35"/>
      <c r="E934" s="39"/>
      <c r="F934" s="38" t="str">
        <f aca="false">IF(D934="","",IFERROR(INDEX(Listas!$B$5:$B$10,MATCH(D934,Listas!$A$5:$A$10,0)),""))</f>
        <v/>
      </c>
      <c r="G934" s="34" t="str">
        <f aca="false">IF(OR(E934="",F934=""),"",E934*F934)</f>
        <v/>
      </c>
      <c r="H934" s="35"/>
      <c r="I934" s="36"/>
      <c r="J934" s="36"/>
      <c r="K934" s="36"/>
      <c r="L934" s="33" t="str">
        <f aca="true">IF(I934="","",IF(K934&lt;&gt;"",K934,TODAY())-I934)</f>
        <v/>
      </c>
      <c r="M934" s="35"/>
      <c r="N934" s="35"/>
    </row>
    <row r="935" customFormat="false" ht="15" hidden="false" customHeight="false" outlineLevel="0" collapsed="false">
      <c r="A935" s="29" t="str">
        <f aca="false">IF(B935="","","OP-"&amp;TEXT(ROW()-4,"000"))</f>
        <v/>
      </c>
      <c r="B935" s="35"/>
      <c r="C935" s="35"/>
      <c r="D935" s="35"/>
      <c r="E935" s="39"/>
      <c r="F935" s="38" t="str">
        <f aca="false">IF(D935="","",IFERROR(INDEX(Listas!$B$5:$B$10,MATCH(D935,Listas!$A$5:$A$10,0)),""))</f>
        <v/>
      </c>
      <c r="G935" s="34" t="str">
        <f aca="false">IF(OR(E935="",F935=""),"",E935*F935)</f>
        <v/>
      </c>
      <c r="H935" s="35"/>
      <c r="I935" s="36"/>
      <c r="J935" s="36"/>
      <c r="K935" s="36"/>
      <c r="L935" s="33" t="str">
        <f aca="true">IF(I935="","",IF(K935&lt;&gt;"",K935,TODAY())-I935)</f>
        <v/>
      </c>
      <c r="M935" s="35"/>
      <c r="N935" s="35"/>
    </row>
    <row r="936" customFormat="false" ht="15" hidden="false" customHeight="false" outlineLevel="0" collapsed="false">
      <c r="A936" s="29" t="str">
        <f aca="false">IF(B936="","","OP-"&amp;TEXT(ROW()-4,"000"))</f>
        <v/>
      </c>
      <c r="B936" s="35"/>
      <c r="C936" s="35"/>
      <c r="D936" s="35"/>
      <c r="E936" s="39"/>
      <c r="F936" s="38" t="str">
        <f aca="false">IF(D936="","",IFERROR(INDEX(Listas!$B$5:$B$10,MATCH(D936,Listas!$A$5:$A$10,0)),""))</f>
        <v/>
      </c>
      <c r="G936" s="34" t="str">
        <f aca="false">IF(OR(E936="",F936=""),"",E936*F936)</f>
        <v/>
      </c>
      <c r="H936" s="35"/>
      <c r="I936" s="36"/>
      <c r="J936" s="36"/>
      <c r="K936" s="36"/>
      <c r="L936" s="33" t="str">
        <f aca="true">IF(I936="","",IF(K936&lt;&gt;"",K936,TODAY())-I936)</f>
        <v/>
      </c>
      <c r="M936" s="35"/>
      <c r="N936" s="35"/>
    </row>
    <row r="937" customFormat="false" ht="15" hidden="false" customHeight="false" outlineLevel="0" collapsed="false">
      <c r="A937" s="29" t="str">
        <f aca="false">IF(B937="","","OP-"&amp;TEXT(ROW()-4,"000"))</f>
        <v/>
      </c>
      <c r="B937" s="35"/>
      <c r="C937" s="35"/>
      <c r="D937" s="35"/>
      <c r="E937" s="39"/>
      <c r="F937" s="38" t="str">
        <f aca="false">IF(D937="","",IFERROR(INDEX(Listas!$B$5:$B$10,MATCH(D937,Listas!$A$5:$A$10,0)),""))</f>
        <v/>
      </c>
      <c r="G937" s="34" t="str">
        <f aca="false">IF(OR(E937="",F937=""),"",E937*F937)</f>
        <v/>
      </c>
      <c r="H937" s="35"/>
      <c r="I937" s="36"/>
      <c r="J937" s="36"/>
      <c r="K937" s="36"/>
      <c r="L937" s="33" t="str">
        <f aca="true">IF(I937="","",IF(K937&lt;&gt;"",K937,TODAY())-I937)</f>
        <v/>
      </c>
      <c r="M937" s="35"/>
      <c r="N937" s="35"/>
    </row>
    <row r="938" customFormat="false" ht="15" hidden="false" customHeight="false" outlineLevel="0" collapsed="false">
      <c r="A938" s="29" t="str">
        <f aca="false">IF(B938="","","OP-"&amp;TEXT(ROW()-4,"000"))</f>
        <v/>
      </c>
      <c r="B938" s="35"/>
      <c r="C938" s="35"/>
      <c r="D938" s="35"/>
      <c r="E938" s="39"/>
      <c r="F938" s="38" t="str">
        <f aca="false">IF(D938="","",IFERROR(INDEX(Listas!$B$5:$B$10,MATCH(D938,Listas!$A$5:$A$10,0)),""))</f>
        <v/>
      </c>
      <c r="G938" s="34" t="str">
        <f aca="false">IF(OR(E938="",F938=""),"",E938*F938)</f>
        <v/>
      </c>
      <c r="H938" s="35"/>
      <c r="I938" s="36"/>
      <c r="J938" s="36"/>
      <c r="K938" s="36"/>
      <c r="L938" s="33" t="str">
        <f aca="true">IF(I938="","",IF(K938&lt;&gt;"",K938,TODAY())-I938)</f>
        <v/>
      </c>
      <c r="M938" s="35"/>
      <c r="N938" s="35"/>
    </row>
    <row r="939" customFormat="false" ht="15" hidden="false" customHeight="false" outlineLevel="0" collapsed="false">
      <c r="A939" s="29" t="str">
        <f aca="false">IF(B939="","","OP-"&amp;TEXT(ROW()-4,"000"))</f>
        <v/>
      </c>
      <c r="B939" s="35"/>
      <c r="C939" s="35"/>
      <c r="D939" s="35"/>
      <c r="E939" s="39"/>
      <c r="F939" s="38" t="str">
        <f aca="false">IF(D939="","",IFERROR(INDEX(Listas!$B$5:$B$10,MATCH(D939,Listas!$A$5:$A$10,0)),""))</f>
        <v/>
      </c>
      <c r="G939" s="34" t="str">
        <f aca="false">IF(OR(E939="",F939=""),"",E939*F939)</f>
        <v/>
      </c>
      <c r="H939" s="35"/>
      <c r="I939" s="36"/>
      <c r="J939" s="36"/>
      <c r="K939" s="36"/>
      <c r="L939" s="33" t="str">
        <f aca="true">IF(I939="","",IF(K939&lt;&gt;"",K939,TODAY())-I939)</f>
        <v/>
      </c>
      <c r="M939" s="35"/>
      <c r="N939" s="35"/>
    </row>
    <row r="940" customFormat="false" ht="15" hidden="false" customHeight="false" outlineLevel="0" collapsed="false">
      <c r="A940" s="29" t="str">
        <f aca="false">IF(B940="","","OP-"&amp;TEXT(ROW()-4,"000"))</f>
        <v/>
      </c>
      <c r="B940" s="35"/>
      <c r="C940" s="35"/>
      <c r="D940" s="35"/>
      <c r="E940" s="39"/>
      <c r="F940" s="38" t="str">
        <f aca="false">IF(D940="","",IFERROR(INDEX(Listas!$B$5:$B$10,MATCH(D940,Listas!$A$5:$A$10,0)),""))</f>
        <v/>
      </c>
      <c r="G940" s="34" t="str">
        <f aca="false">IF(OR(E940="",F940=""),"",E940*F940)</f>
        <v/>
      </c>
      <c r="H940" s="35"/>
      <c r="I940" s="36"/>
      <c r="J940" s="36"/>
      <c r="K940" s="36"/>
      <c r="L940" s="33" t="str">
        <f aca="true">IF(I940="","",IF(K940&lt;&gt;"",K940,TODAY())-I940)</f>
        <v/>
      </c>
      <c r="M940" s="35"/>
      <c r="N940" s="35"/>
    </row>
    <row r="941" customFormat="false" ht="15" hidden="false" customHeight="false" outlineLevel="0" collapsed="false">
      <c r="A941" s="29" t="str">
        <f aca="false">IF(B941="","","OP-"&amp;TEXT(ROW()-4,"000"))</f>
        <v/>
      </c>
      <c r="B941" s="35"/>
      <c r="C941" s="35"/>
      <c r="D941" s="35"/>
      <c r="E941" s="39"/>
      <c r="F941" s="38" t="str">
        <f aca="false">IF(D941="","",IFERROR(INDEX(Listas!$B$5:$B$10,MATCH(D941,Listas!$A$5:$A$10,0)),""))</f>
        <v/>
      </c>
      <c r="G941" s="34" t="str">
        <f aca="false">IF(OR(E941="",F941=""),"",E941*F941)</f>
        <v/>
      </c>
      <c r="H941" s="35"/>
      <c r="I941" s="36"/>
      <c r="J941" s="36"/>
      <c r="K941" s="36"/>
      <c r="L941" s="33" t="str">
        <f aca="true">IF(I941="","",IF(K941&lt;&gt;"",K941,TODAY())-I941)</f>
        <v/>
      </c>
      <c r="M941" s="35"/>
      <c r="N941" s="35"/>
    </row>
    <row r="942" customFormat="false" ht="15" hidden="false" customHeight="false" outlineLevel="0" collapsed="false">
      <c r="A942" s="29" t="str">
        <f aca="false">IF(B942="","","OP-"&amp;TEXT(ROW()-4,"000"))</f>
        <v/>
      </c>
      <c r="B942" s="35"/>
      <c r="C942" s="35"/>
      <c r="D942" s="35"/>
      <c r="E942" s="39"/>
      <c r="F942" s="38" t="str">
        <f aca="false">IF(D942="","",IFERROR(INDEX(Listas!$B$5:$B$10,MATCH(D942,Listas!$A$5:$A$10,0)),""))</f>
        <v/>
      </c>
      <c r="G942" s="34" t="str">
        <f aca="false">IF(OR(E942="",F942=""),"",E942*F942)</f>
        <v/>
      </c>
      <c r="H942" s="35"/>
      <c r="I942" s="36"/>
      <c r="J942" s="36"/>
      <c r="K942" s="36"/>
      <c r="L942" s="33" t="str">
        <f aca="true">IF(I942="","",IF(K942&lt;&gt;"",K942,TODAY())-I942)</f>
        <v/>
      </c>
      <c r="M942" s="35"/>
      <c r="N942" s="35"/>
    </row>
    <row r="943" customFormat="false" ht="15" hidden="false" customHeight="false" outlineLevel="0" collapsed="false">
      <c r="A943" s="29" t="str">
        <f aca="false">IF(B943="","","OP-"&amp;TEXT(ROW()-4,"000"))</f>
        <v/>
      </c>
      <c r="B943" s="35"/>
      <c r="C943" s="35"/>
      <c r="D943" s="35"/>
      <c r="E943" s="39"/>
      <c r="F943" s="38" t="str">
        <f aca="false">IF(D943="","",IFERROR(INDEX(Listas!$B$5:$B$10,MATCH(D943,Listas!$A$5:$A$10,0)),""))</f>
        <v/>
      </c>
      <c r="G943" s="34" t="str">
        <f aca="false">IF(OR(E943="",F943=""),"",E943*F943)</f>
        <v/>
      </c>
      <c r="H943" s="35"/>
      <c r="I943" s="36"/>
      <c r="J943" s="36"/>
      <c r="K943" s="36"/>
      <c r="L943" s="33" t="str">
        <f aca="true">IF(I943="","",IF(K943&lt;&gt;"",K943,TODAY())-I943)</f>
        <v/>
      </c>
      <c r="M943" s="35"/>
      <c r="N943" s="35"/>
    </row>
    <row r="944" customFormat="false" ht="15" hidden="false" customHeight="false" outlineLevel="0" collapsed="false">
      <c r="A944" s="29" t="str">
        <f aca="false">IF(B944="","","OP-"&amp;TEXT(ROW()-4,"000"))</f>
        <v/>
      </c>
      <c r="B944" s="35"/>
      <c r="C944" s="35"/>
      <c r="D944" s="35"/>
      <c r="E944" s="39"/>
      <c r="F944" s="38" t="str">
        <f aca="false">IF(D944="","",IFERROR(INDEX(Listas!$B$5:$B$10,MATCH(D944,Listas!$A$5:$A$10,0)),""))</f>
        <v/>
      </c>
      <c r="G944" s="34" t="str">
        <f aca="false">IF(OR(E944="",F944=""),"",E944*F944)</f>
        <v/>
      </c>
      <c r="H944" s="35"/>
      <c r="I944" s="36"/>
      <c r="J944" s="36"/>
      <c r="K944" s="36"/>
      <c r="L944" s="33" t="str">
        <f aca="true">IF(I944="","",IF(K944&lt;&gt;"",K944,TODAY())-I944)</f>
        <v/>
      </c>
      <c r="M944" s="35"/>
      <c r="N944" s="35"/>
    </row>
    <row r="945" customFormat="false" ht="15" hidden="false" customHeight="false" outlineLevel="0" collapsed="false">
      <c r="A945" s="29" t="str">
        <f aca="false">IF(B945="","","OP-"&amp;TEXT(ROW()-4,"000"))</f>
        <v/>
      </c>
      <c r="B945" s="35"/>
      <c r="C945" s="35"/>
      <c r="D945" s="35"/>
      <c r="E945" s="39"/>
      <c r="F945" s="38" t="str">
        <f aca="false">IF(D945="","",IFERROR(INDEX(Listas!$B$5:$B$10,MATCH(D945,Listas!$A$5:$A$10,0)),""))</f>
        <v/>
      </c>
      <c r="G945" s="34" t="str">
        <f aca="false">IF(OR(E945="",F945=""),"",E945*F945)</f>
        <v/>
      </c>
      <c r="H945" s="35"/>
      <c r="I945" s="36"/>
      <c r="J945" s="36"/>
      <c r="K945" s="36"/>
      <c r="L945" s="33" t="str">
        <f aca="true">IF(I945="","",IF(K945&lt;&gt;"",K945,TODAY())-I945)</f>
        <v/>
      </c>
      <c r="M945" s="35"/>
      <c r="N945" s="35"/>
    </row>
    <row r="946" customFormat="false" ht="15" hidden="false" customHeight="false" outlineLevel="0" collapsed="false">
      <c r="A946" s="29" t="str">
        <f aca="false">IF(B946="","","OP-"&amp;TEXT(ROW()-4,"000"))</f>
        <v/>
      </c>
      <c r="B946" s="35"/>
      <c r="C946" s="35"/>
      <c r="D946" s="35"/>
      <c r="E946" s="39"/>
      <c r="F946" s="38" t="str">
        <f aca="false">IF(D946="","",IFERROR(INDEX(Listas!$B$5:$B$10,MATCH(D946,Listas!$A$5:$A$10,0)),""))</f>
        <v/>
      </c>
      <c r="G946" s="34" t="str">
        <f aca="false">IF(OR(E946="",F946=""),"",E946*F946)</f>
        <v/>
      </c>
      <c r="H946" s="35"/>
      <c r="I946" s="36"/>
      <c r="J946" s="36"/>
      <c r="K946" s="36"/>
      <c r="L946" s="33" t="str">
        <f aca="true">IF(I946="","",IF(K946&lt;&gt;"",K946,TODAY())-I946)</f>
        <v/>
      </c>
      <c r="M946" s="35"/>
      <c r="N946" s="35"/>
    </row>
    <row r="947" customFormat="false" ht="15" hidden="false" customHeight="false" outlineLevel="0" collapsed="false">
      <c r="A947" s="29" t="str">
        <f aca="false">IF(B947="","","OP-"&amp;TEXT(ROW()-4,"000"))</f>
        <v/>
      </c>
      <c r="B947" s="35"/>
      <c r="C947" s="35"/>
      <c r="D947" s="35"/>
      <c r="E947" s="39"/>
      <c r="F947" s="38" t="str">
        <f aca="false">IF(D947="","",IFERROR(INDEX(Listas!$B$5:$B$10,MATCH(D947,Listas!$A$5:$A$10,0)),""))</f>
        <v/>
      </c>
      <c r="G947" s="34" t="str">
        <f aca="false">IF(OR(E947="",F947=""),"",E947*F947)</f>
        <v/>
      </c>
      <c r="H947" s="35"/>
      <c r="I947" s="36"/>
      <c r="J947" s="36"/>
      <c r="K947" s="36"/>
      <c r="L947" s="33" t="str">
        <f aca="true">IF(I947="","",IF(K947&lt;&gt;"",K947,TODAY())-I947)</f>
        <v/>
      </c>
      <c r="M947" s="35"/>
      <c r="N947" s="35"/>
    </row>
    <row r="948" customFormat="false" ht="15" hidden="false" customHeight="false" outlineLevel="0" collapsed="false">
      <c r="A948" s="29" t="str">
        <f aca="false">IF(B948="","","OP-"&amp;TEXT(ROW()-4,"000"))</f>
        <v/>
      </c>
      <c r="B948" s="35"/>
      <c r="C948" s="35"/>
      <c r="D948" s="35"/>
      <c r="E948" s="39"/>
      <c r="F948" s="38" t="str">
        <f aca="false">IF(D948="","",IFERROR(INDEX(Listas!$B$5:$B$10,MATCH(D948,Listas!$A$5:$A$10,0)),""))</f>
        <v/>
      </c>
      <c r="G948" s="34" t="str">
        <f aca="false">IF(OR(E948="",F948=""),"",E948*F948)</f>
        <v/>
      </c>
      <c r="H948" s="35"/>
      <c r="I948" s="36"/>
      <c r="J948" s="36"/>
      <c r="K948" s="36"/>
      <c r="L948" s="33" t="str">
        <f aca="true">IF(I948="","",IF(K948&lt;&gt;"",K948,TODAY())-I948)</f>
        <v/>
      </c>
      <c r="M948" s="35"/>
      <c r="N948" s="35"/>
    </row>
    <row r="949" customFormat="false" ht="15" hidden="false" customHeight="false" outlineLevel="0" collapsed="false">
      <c r="A949" s="29" t="str">
        <f aca="false">IF(B949="","","OP-"&amp;TEXT(ROW()-4,"000"))</f>
        <v/>
      </c>
      <c r="B949" s="35"/>
      <c r="C949" s="35"/>
      <c r="D949" s="35"/>
      <c r="E949" s="39"/>
      <c r="F949" s="38" t="str">
        <f aca="false">IF(D949="","",IFERROR(INDEX(Listas!$B$5:$B$10,MATCH(D949,Listas!$A$5:$A$10,0)),""))</f>
        <v/>
      </c>
      <c r="G949" s="34" t="str">
        <f aca="false">IF(OR(E949="",F949=""),"",E949*F949)</f>
        <v/>
      </c>
      <c r="H949" s="35"/>
      <c r="I949" s="36"/>
      <c r="J949" s="36"/>
      <c r="K949" s="36"/>
      <c r="L949" s="33" t="str">
        <f aca="true">IF(I949="","",IF(K949&lt;&gt;"",K949,TODAY())-I949)</f>
        <v/>
      </c>
      <c r="M949" s="35"/>
      <c r="N949" s="35"/>
    </row>
    <row r="950" customFormat="false" ht="15" hidden="false" customHeight="false" outlineLevel="0" collapsed="false">
      <c r="A950" s="29" t="str">
        <f aca="false">IF(B950="","","OP-"&amp;TEXT(ROW()-4,"000"))</f>
        <v/>
      </c>
      <c r="B950" s="35"/>
      <c r="C950" s="35"/>
      <c r="D950" s="35"/>
      <c r="E950" s="39"/>
      <c r="F950" s="38" t="str">
        <f aca="false">IF(D950="","",IFERROR(INDEX(Listas!$B$5:$B$10,MATCH(D950,Listas!$A$5:$A$10,0)),""))</f>
        <v/>
      </c>
      <c r="G950" s="34" t="str">
        <f aca="false">IF(OR(E950="",F950=""),"",E950*F950)</f>
        <v/>
      </c>
      <c r="H950" s="35"/>
      <c r="I950" s="36"/>
      <c r="J950" s="36"/>
      <c r="K950" s="36"/>
      <c r="L950" s="33" t="str">
        <f aca="true">IF(I950="","",IF(K950&lt;&gt;"",K950,TODAY())-I950)</f>
        <v/>
      </c>
      <c r="M950" s="35"/>
      <c r="N950" s="35"/>
    </row>
    <row r="951" customFormat="false" ht="15" hidden="false" customHeight="false" outlineLevel="0" collapsed="false">
      <c r="A951" s="29" t="str">
        <f aca="false">IF(B951="","","OP-"&amp;TEXT(ROW()-4,"000"))</f>
        <v/>
      </c>
      <c r="B951" s="35"/>
      <c r="C951" s="35"/>
      <c r="D951" s="35"/>
      <c r="E951" s="39"/>
      <c r="F951" s="38" t="str">
        <f aca="false">IF(D951="","",IFERROR(INDEX(Listas!$B$5:$B$10,MATCH(D951,Listas!$A$5:$A$10,0)),""))</f>
        <v/>
      </c>
      <c r="G951" s="34" t="str">
        <f aca="false">IF(OR(E951="",F951=""),"",E951*F951)</f>
        <v/>
      </c>
      <c r="H951" s="35"/>
      <c r="I951" s="36"/>
      <c r="J951" s="36"/>
      <c r="K951" s="36"/>
      <c r="L951" s="33" t="str">
        <f aca="true">IF(I951="","",IF(K951&lt;&gt;"",K951,TODAY())-I951)</f>
        <v/>
      </c>
      <c r="M951" s="35"/>
      <c r="N951" s="35"/>
    </row>
    <row r="952" customFormat="false" ht="15" hidden="false" customHeight="false" outlineLevel="0" collapsed="false">
      <c r="A952" s="29" t="str">
        <f aca="false">IF(B952="","","OP-"&amp;TEXT(ROW()-4,"000"))</f>
        <v/>
      </c>
      <c r="B952" s="35"/>
      <c r="C952" s="35"/>
      <c r="D952" s="35"/>
      <c r="E952" s="39"/>
      <c r="F952" s="38" t="str">
        <f aca="false">IF(D952="","",IFERROR(INDEX(Listas!$B$5:$B$10,MATCH(D952,Listas!$A$5:$A$10,0)),""))</f>
        <v/>
      </c>
      <c r="G952" s="34" t="str">
        <f aca="false">IF(OR(E952="",F952=""),"",E952*F952)</f>
        <v/>
      </c>
      <c r="H952" s="35"/>
      <c r="I952" s="36"/>
      <c r="J952" s="36"/>
      <c r="K952" s="36"/>
      <c r="L952" s="33" t="str">
        <f aca="true">IF(I952="","",IF(K952&lt;&gt;"",K952,TODAY())-I952)</f>
        <v/>
      </c>
      <c r="M952" s="35"/>
      <c r="N952" s="35"/>
    </row>
    <row r="953" customFormat="false" ht="15" hidden="false" customHeight="false" outlineLevel="0" collapsed="false">
      <c r="A953" s="29" t="str">
        <f aca="false">IF(B953="","","OP-"&amp;TEXT(ROW()-4,"000"))</f>
        <v/>
      </c>
      <c r="B953" s="35"/>
      <c r="C953" s="35"/>
      <c r="D953" s="35"/>
      <c r="E953" s="39"/>
      <c r="F953" s="38" t="str">
        <f aca="false">IF(D953="","",IFERROR(INDEX(Listas!$B$5:$B$10,MATCH(D953,Listas!$A$5:$A$10,0)),""))</f>
        <v/>
      </c>
      <c r="G953" s="34" t="str">
        <f aca="false">IF(OR(E953="",F953=""),"",E953*F953)</f>
        <v/>
      </c>
      <c r="H953" s="35"/>
      <c r="I953" s="36"/>
      <c r="J953" s="36"/>
      <c r="K953" s="36"/>
      <c r="L953" s="33" t="str">
        <f aca="true">IF(I953="","",IF(K953&lt;&gt;"",K953,TODAY())-I953)</f>
        <v/>
      </c>
      <c r="M953" s="35"/>
      <c r="N953" s="35"/>
    </row>
    <row r="954" customFormat="false" ht="15" hidden="false" customHeight="false" outlineLevel="0" collapsed="false">
      <c r="A954" s="29" t="str">
        <f aca="false">IF(B954="","","OP-"&amp;TEXT(ROW()-4,"000"))</f>
        <v/>
      </c>
      <c r="B954" s="35"/>
      <c r="C954" s="35"/>
      <c r="D954" s="35"/>
      <c r="E954" s="39"/>
      <c r="F954" s="38" t="str">
        <f aca="false">IF(D954="","",IFERROR(INDEX(Listas!$B$5:$B$10,MATCH(D954,Listas!$A$5:$A$10,0)),""))</f>
        <v/>
      </c>
      <c r="G954" s="34" t="str">
        <f aca="false">IF(OR(E954="",F954=""),"",E954*F954)</f>
        <v/>
      </c>
      <c r="H954" s="35"/>
      <c r="I954" s="36"/>
      <c r="J954" s="36"/>
      <c r="K954" s="36"/>
      <c r="L954" s="33" t="str">
        <f aca="true">IF(I954="","",IF(K954&lt;&gt;"",K954,TODAY())-I954)</f>
        <v/>
      </c>
      <c r="M954" s="35"/>
      <c r="N954" s="35"/>
    </row>
    <row r="955" customFormat="false" ht="15" hidden="false" customHeight="false" outlineLevel="0" collapsed="false">
      <c r="A955" s="29" t="str">
        <f aca="false">IF(B955="","","OP-"&amp;TEXT(ROW()-4,"000"))</f>
        <v/>
      </c>
      <c r="B955" s="35"/>
      <c r="C955" s="35"/>
      <c r="D955" s="35"/>
      <c r="E955" s="39"/>
      <c r="F955" s="38" t="str">
        <f aca="false">IF(D955="","",IFERROR(INDEX(Listas!$B$5:$B$10,MATCH(D955,Listas!$A$5:$A$10,0)),""))</f>
        <v/>
      </c>
      <c r="G955" s="34" t="str">
        <f aca="false">IF(OR(E955="",F955=""),"",E955*F955)</f>
        <v/>
      </c>
      <c r="H955" s="35"/>
      <c r="I955" s="36"/>
      <c r="J955" s="36"/>
      <c r="K955" s="36"/>
      <c r="L955" s="33" t="str">
        <f aca="true">IF(I955="","",IF(K955&lt;&gt;"",K955,TODAY())-I955)</f>
        <v/>
      </c>
      <c r="M955" s="35"/>
      <c r="N955" s="35"/>
    </row>
    <row r="956" customFormat="false" ht="15" hidden="false" customHeight="false" outlineLevel="0" collapsed="false">
      <c r="A956" s="29" t="str">
        <f aca="false">IF(B956="","","OP-"&amp;TEXT(ROW()-4,"000"))</f>
        <v/>
      </c>
      <c r="B956" s="35"/>
      <c r="C956" s="35"/>
      <c r="D956" s="35"/>
      <c r="E956" s="39"/>
      <c r="F956" s="38" t="str">
        <f aca="false">IF(D956="","",IFERROR(INDEX(Listas!$B$5:$B$10,MATCH(D956,Listas!$A$5:$A$10,0)),""))</f>
        <v/>
      </c>
      <c r="G956" s="34" t="str">
        <f aca="false">IF(OR(E956="",F956=""),"",E956*F956)</f>
        <v/>
      </c>
      <c r="H956" s="35"/>
      <c r="I956" s="36"/>
      <c r="J956" s="36"/>
      <c r="K956" s="36"/>
      <c r="L956" s="33" t="str">
        <f aca="true">IF(I956="","",IF(K956&lt;&gt;"",K956,TODAY())-I956)</f>
        <v/>
      </c>
      <c r="M956" s="35"/>
      <c r="N956" s="35"/>
    </row>
    <row r="957" customFormat="false" ht="15" hidden="false" customHeight="false" outlineLevel="0" collapsed="false">
      <c r="A957" s="29" t="str">
        <f aca="false">IF(B957="","","OP-"&amp;TEXT(ROW()-4,"000"))</f>
        <v/>
      </c>
      <c r="B957" s="35"/>
      <c r="C957" s="35"/>
      <c r="D957" s="35"/>
      <c r="E957" s="39"/>
      <c r="F957" s="38" t="str">
        <f aca="false">IF(D957="","",IFERROR(INDEX(Listas!$B$5:$B$10,MATCH(D957,Listas!$A$5:$A$10,0)),""))</f>
        <v/>
      </c>
      <c r="G957" s="34" t="str">
        <f aca="false">IF(OR(E957="",F957=""),"",E957*F957)</f>
        <v/>
      </c>
      <c r="H957" s="35"/>
      <c r="I957" s="36"/>
      <c r="J957" s="36"/>
      <c r="K957" s="36"/>
      <c r="L957" s="33" t="str">
        <f aca="true">IF(I957="","",IF(K957&lt;&gt;"",K957,TODAY())-I957)</f>
        <v/>
      </c>
      <c r="M957" s="35"/>
      <c r="N957" s="35"/>
    </row>
    <row r="958" customFormat="false" ht="15" hidden="false" customHeight="false" outlineLevel="0" collapsed="false">
      <c r="A958" s="29" t="str">
        <f aca="false">IF(B958="","","OP-"&amp;TEXT(ROW()-4,"000"))</f>
        <v/>
      </c>
      <c r="B958" s="35"/>
      <c r="C958" s="35"/>
      <c r="D958" s="35"/>
      <c r="E958" s="39"/>
      <c r="F958" s="38" t="str">
        <f aca="false">IF(D958="","",IFERROR(INDEX(Listas!$B$5:$B$10,MATCH(D958,Listas!$A$5:$A$10,0)),""))</f>
        <v/>
      </c>
      <c r="G958" s="34" t="str">
        <f aca="false">IF(OR(E958="",F958=""),"",E958*F958)</f>
        <v/>
      </c>
      <c r="H958" s="35"/>
      <c r="I958" s="36"/>
      <c r="J958" s="36"/>
      <c r="K958" s="36"/>
      <c r="L958" s="33" t="str">
        <f aca="true">IF(I958="","",IF(K958&lt;&gt;"",K958,TODAY())-I958)</f>
        <v/>
      </c>
      <c r="M958" s="35"/>
      <c r="N958" s="35"/>
    </row>
    <row r="959" customFormat="false" ht="15" hidden="false" customHeight="false" outlineLevel="0" collapsed="false">
      <c r="A959" s="29" t="str">
        <f aca="false">IF(B959="","","OP-"&amp;TEXT(ROW()-4,"000"))</f>
        <v/>
      </c>
      <c r="B959" s="35"/>
      <c r="C959" s="35"/>
      <c r="D959" s="35"/>
      <c r="E959" s="39"/>
      <c r="F959" s="38" t="str">
        <f aca="false">IF(D959="","",IFERROR(INDEX(Listas!$B$5:$B$10,MATCH(D959,Listas!$A$5:$A$10,0)),""))</f>
        <v/>
      </c>
      <c r="G959" s="34" t="str">
        <f aca="false">IF(OR(E959="",F959=""),"",E959*F959)</f>
        <v/>
      </c>
      <c r="H959" s="35"/>
      <c r="I959" s="36"/>
      <c r="J959" s="36"/>
      <c r="K959" s="36"/>
      <c r="L959" s="33" t="str">
        <f aca="true">IF(I959="","",IF(K959&lt;&gt;"",K959,TODAY())-I959)</f>
        <v/>
      </c>
      <c r="M959" s="35"/>
      <c r="N959" s="35"/>
    </row>
    <row r="960" customFormat="false" ht="15" hidden="false" customHeight="false" outlineLevel="0" collapsed="false">
      <c r="A960" s="29" t="str">
        <f aca="false">IF(B960="","","OP-"&amp;TEXT(ROW()-4,"000"))</f>
        <v/>
      </c>
      <c r="B960" s="35"/>
      <c r="C960" s="35"/>
      <c r="D960" s="35"/>
      <c r="E960" s="39"/>
      <c r="F960" s="38" t="str">
        <f aca="false">IF(D960="","",IFERROR(INDEX(Listas!$B$5:$B$10,MATCH(D960,Listas!$A$5:$A$10,0)),""))</f>
        <v/>
      </c>
      <c r="G960" s="34" t="str">
        <f aca="false">IF(OR(E960="",F960=""),"",E960*F960)</f>
        <v/>
      </c>
      <c r="H960" s="35"/>
      <c r="I960" s="36"/>
      <c r="J960" s="36"/>
      <c r="K960" s="36"/>
      <c r="L960" s="33" t="str">
        <f aca="true">IF(I960="","",IF(K960&lt;&gt;"",K960,TODAY())-I960)</f>
        <v/>
      </c>
      <c r="M960" s="35"/>
      <c r="N960" s="35"/>
    </row>
    <row r="961" customFormat="false" ht="15" hidden="false" customHeight="false" outlineLevel="0" collapsed="false">
      <c r="A961" s="29" t="str">
        <f aca="false">IF(B961="","","OP-"&amp;TEXT(ROW()-4,"000"))</f>
        <v/>
      </c>
      <c r="B961" s="35"/>
      <c r="C961" s="35"/>
      <c r="D961" s="35"/>
      <c r="E961" s="39"/>
      <c r="F961" s="38" t="str">
        <f aca="false">IF(D961="","",IFERROR(INDEX(Listas!$B$5:$B$10,MATCH(D961,Listas!$A$5:$A$10,0)),""))</f>
        <v/>
      </c>
      <c r="G961" s="34" t="str">
        <f aca="false">IF(OR(E961="",F961=""),"",E961*F961)</f>
        <v/>
      </c>
      <c r="H961" s="35"/>
      <c r="I961" s="36"/>
      <c r="J961" s="36"/>
      <c r="K961" s="36"/>
      <c r="L961" s="33" t="str">
        <f aca="true">IF(I961="","",IF(K961&lt;&gt;"",K961,TODAY())-I961)</f>
        <v/>
      </c>
      <c r="M961" s="35"/>
      <c r="N961" s="35"/>
    </row>
    <row r="962" customFormat="false" ht="15" hidden="false" customHeight="false" outlineLevel="0" collapsed="false">
      <c r="A962" s="29" t="str">
        <f aca="false">IF(B962="","","OP-"&amp;TEXT(ROW()-4,"000"))</f>
        <v/>
      </c>
      <c r="B962" s="35"/>
      <c r="C962" s="35"/>
      <c r="D962" s="35"/>
      <c r="E962" s="39"/>
      <c r="F962" s="38" t="str">
        <f aca="false">IF(D962="","",IFERROR(INDEX(Listas!$B$5:$B$10,MATCH(D962,Listas!$A$5:$A$10,0)),""))</f>
        <v/>
      </c>
      <c r="G962" s="34" t="str">
        <f aca="false">IF(OR(E962="",F962=""),"",E962*F962)</f>
        <v/>
      </c>
      <c r="H962" s="35"/>
      <c r="I962" s="36"/>
      <c r="J962" s="36"/>
      <c r="K962" s="36"/>
      <c r="L962" s="33" t="str">
        <f aca="true">IF(I962="","",IF(K962&lt;&gt;"",K962,TODAY())-I962)</f>
        <v/>
      </c>
      <c r="M962" s="35"/>
      <c r="N962" s="35"/>
    </row>
    <row r="963" customFormat="false" ht="15" hidden="false" customHeight="false" outlineLevel="0" collapsed="false">
      <c r="A963" s="29" t="str">
        <f aca="false">IF(B963="","","OP-"&amp;TEXT(ROW()-4,"000"))</f>
        <v/>
      </c>
      <c r="B963" s="35"/>
      <c r="C963" s="35"/>
      <c r="D963" s="35"/>
      <c r="E963" s="39"/>
      <c r="F963" s="38" t="str">
        <f aca="false">IF(D963="","",IFERROR(INDEX(Listas!$B$5:$B$10,MATCH(D963,Listas!$A$5:$A$10,0)),""))</f>
        <v/>
      </c>
      <c r="G963" s="34" t="str">
        <f aca="false">IF(OR(E963="",F963=""),"",E963*F963)</f>
        <v/>
      </c>
      <c r="H963" s="35"/>
      <c r="I963" s="36"/>
      <c r="J963" s="36"/>
      <c r="K963" s="36"/>
      <c r="L963" s="33" t="str">
        <f aca="true">IF(I963="","",IF(K963&lt;&gt;"",K963,TODAY())-I963)</f>
        <v/>
      </c>
      <c r="M963" s="35"/>
      <c r="N963" s="35"/>
    </row>
    <row r="964" customFormat="false" ht="15" hidden="false" customHeight="false" outlineLevel="0" collapsed="false">
      <c r="A964" s="29" t="str">
        <f aca="false">IF(B964="","","OP-"&amp;TEXT(ROW()-4,"000"))</f>
        <v/>
      </c>
      <c r="B964" s="35"/>
      <c r="C964" s="35"/>
      <c r="D964" s="35"/>
      <c r="E964" s="39"/>
      <c r="F964" s="38" t="str">
        <f aca="false">IF(D964="","",IFERROR(INDEX(Listas!$B$5:$B$10,MATCH(D964,Listas!$A$5:$A$10,0)),""))</f>
        <v/>
      </c>
      <c r="G964" s="34" t="str">
        <f aca="false">IF(OR(E964="",F964=""),"",E964*F964)</f>
        <v/>
      </c>
      <c r="H964" s="35"/>
      <c r="I964" s="36"/>
      <c r="J964" s="36"/>
      <c r="K964" s="36"/>
      <c r="L964" s="33" t="str">
        <f aca="true">IF(I964="","",IF(K964&lt;&gt;"",K964,TODAY())-I964)</f>
        <v/>
      </c>
      <c r="M964" s="35"/>
      <c r="N964" s="35"/>
    </row>
    <row r="965" customFormat="false" ht="15" hidden="false" customHeight="false" outlineLevel="0" collapsed="false">
      <c r="A965" s="29" t="str">
        <f aca="false">IF(B965="","","OP-"&amp;TEXT(ROW()-4,"000"))</f>
        <v/>
      </c>
      <c r="B965" s="35"/>
      <c r="C965" s="35"/>
      <c r="D965" s="35"/>
      <c r="E965" s="39"/>
      <c r="F965" s="38" t="str">
        <f aca="false">IF(D965="","",IFERROR(INDEX(Listas!$B$5:$B$10,MATCH(D965,Listas!$A$5:$A$10,0)),""))</f>
        <v/>
      </c>
      <c r="G965" s="34" t="str">
        <f aca="false">IF(OR(E965="",F965=""),"",E965*F965)</f>
        <v/>
      </c>
      <c r="H965" s="35"/>
      <c r="I965" s="36"/>
      <c r="J965" s="36"/>
      <c r="K965" s="36"/>
      <c r="L965" s="33" t="str">
        <f aca="true">IF(I965="","",IF(K965&lt;&gt;"",K965,TODAY())-I965)</f>
        <v/>
      </c>
      <c r="M965" s="35"/>
      <c r="N965" s="35"/>
    </row>
    <row r="966" customFormat="false" ht="15" hidden="false" customHeight="false" outlineLevel="0" collapsed="false">
      <c r="A966" s="29" t="str">
        <f aca="false">IF(B966="","","OP-"&amp;TEXT(ROW()-4,"000"))</f>
        <v/>
      </c>
      <c r="B966" s="35"/>
      <c r="C966" s="35"/>
      <c r="D966" s="35"/>
      <c r="E966" s="39"/>
      <c r="F966" s="38" t="str">
        <f aca="false">IF(D966="","",IFERROR(INDEX(Listas!$B$5:$B$10,MATCH(D966,Listas!$A$5:$A$10,0)),""))</f>
        <v/>
      </c>
      <c r="G966" s="34" t="str">
        <f aca="false">IF(OR(E966="",F966=""),"",E966*F966)</f>
        <v/>
      </c>
      <c r="H966" s="35"/>
      <c r="I966" s="36"/>
      <c r="J966" s="36"/>
      <c r="K966" s="36"/>
      <c r="L966" s="33" t="str">
        <f aca="true">IF(I966="","",IF(K966&lt;&gt;"",K966,TODAY())-I966)</f>
        <v/>
      </c>
      <c r="M966" s="35"/>
      <c r="N966" s="35"/>
    </row>
    <row r="967" customFormat="false" ht="15" hidden="false" customHeight="false" outlineLevel="0" collapsed="false">
      <c r="A967" s="29" t="str">
        <f aca="false">IF(B967="","","OP-"&amp;TEXT(ROW()-4,"000"))</f>
        <v/>
      </c>
      <c r="B967" s="35"/>
      <c r="C967" s="35"/>
      <c r="D967" s="35"/>
      <c r="E967" s="39"/>
      <c r="F967" s="38" t="str">
        <f aca="false">IF(D967="","",IFERROR(INDEX(Listas!$B$5:$B$10,MATCH(D967,Listas!$A$5:$A$10,0)),""))</f>
        <v/>
      </c>
      <c r="G967" s="34" t="str">
        <f aca="false">IF(OR(E967="",F967=""),"",E967*F967)</f>
        <v/>
      </c>
      <c r="H967" s="35"/>
      <c r="I967" s="36"/>
      <c r="J967" s="36"/>
      <c r="K967" s="36"/>
      <c r="L967" s="33" t="str">
        <f aca="true">IF(I967="","",IF(K967&lt;&gt;"",K967,TODAY())-I967)</f>
        <v/>
      </c>
      <c r="M967" s="35"/>
      <c r="N967" s="35"/>
    </row>
    <row r="968" customFormat="false" ht="15" hidden="false" customHeight="false" outlineLevel="0" collapsed="false">
      <c r="A968" s="29" t="str">
        <f aca="false">IF(B968="","","OP-"&amp;TEXT(ROW()-4,"000"))</f>
        <v/>
      </c>
      <c r="B968" s="35"/>
      <c r="C968" s="35"/>
      <c r="D968" s="35"/>
      <c r="E968" s="39"/>
      <c r="F968" s="38" t="str">
        <f aca="false">IF(D968="","",IFERROR(INDEX(Listas!$B$5:$B$10,MATCH(D968,Listas!$A$5:$A$10,0)),""))</f>
        <v/>
      </c>
      <c r="G968" s="34" t="str">
        <f aca="false">IF(OR(E968="",F968=""),"",E968*F968)</f>
        <v/>
      </c>
      <c r="H968" s="35"/>
      <c r="I968" s="36"/>
      <c r="J968" s="36"/>
      <c r="K968" s="36"/>
      <c r="L968" s="33" t="str">
        <f aca="true">IF(I968="","",IF(K968&lt;&gt;"",K968,TODAY())-I968)</f>
        <v/>
      </c>
      <c r="M968" s="35"/>
      <c r="N968" s="35"/>
    </row>
    <row r="969" customFormat="false" ht="15" hidden="false" customHeight="false" outlineLevel="0" collapsed="false">
      <c r="A969" s="29" t="str">
        <f aca="false">IF(B969="","","OP-"&amp;TEXT(ROW()-4,"000"))</f>
        <v/>
      </c>
      <c r="B969" s="35"/>
      <c r="C969" s="35"/>
      <c r="D969" s="35"/>
      <c r="E969" s="39"/>
      <c r="F969" s="38" t="str">
        <f aca="false">IF(D969="","",IFERROR(INDEX(Listas!$B$5:$B$10,MATCH(D969,Listas!$A$5:$A$10,0)),""))</f>
        <v/>
      </c>
      <c r="G969" s="34" t="str">
        <f aca="false">IF(OR(E969="",F969=""),"",E969*F969)</f>
        <v/>
      </c>
      <c r="H969" s="35"/>
      <c r="I969" s="36"/>
      <c r="J969" s="36"/>
      <c r="K969" s="36"/>
      <c r="L969" s="33" t="str">
        <f aca="true">IF(I969="","",IF(K969&lt;&gt;"",K969,TODAY())-I969)</f>
        <v/>
      </c>
      <c r="M969" s="35"/>
      <c r="N969" s="35"/>
    </row>
    <row r="970" customFormat="false" ht="15" hidden="false" customHeight="false" outlineLevel="0" collapsed="false">
      <c r="A970" s="29" t="str">
        <f aca="false">IF(B970="","","OP-"&amp;TEXT(ROW()-4,"000"))</f>
        <v/>
      </c>
      <c r="B970" s="35"/>
      <c r="C970" s="35"/>
      <c r="D970" s="35"/>
      <c r="E970" s="39"/>
      <c r="F970" s="38" t="str">
        <f aca="false">IF(D970="","",IFERROR(INDEX(Listas!$B$5:$B$10,MATCH(D970,Listas!$A$5:$A$10,0)),""))</f>
        <v/>
      </c>
      <c r="G970" s="34" t="str">
        <f aca="false">IF(OR(E970="",F970=""),"",E970*F970)</f>
        <v/>
      </c>
      <c r="H970" s="35"/>
      <c r="I970" s="36"/>
      <c r="J970" s="36"/>
      <c r="K970" s="36"/>
      <c r="L970" s="33" t="str">
        <f aca="true">IF(I970="","",IF(K970&lt;&gt;"",K970,TODAY())-I970)</f>
        <v/>
      </c>
      <c r="M970" s="35"/>
      <c r="N970" s="35"/>
    </row>
    <row r="971" customFormat="false" ht="15" hidden="false" customHeight="false" outlineLevel="0" collapsed="false">
      <c r="A971" s="29" t="str">
        <f aca="false">IF(B971="","","OP-"&amp;TEXT(ROW()-4,"000"))</f>
        <v/>
      </c>
      <c r="B971" s="35"/>
      <c r="C971" s="35"/>
      <c r="D971" s="35"/>
      <c r="E971" s="39"/>
      <c r="F971" s="38" t="str">
        <f aca="false">IF(D971="","",IFERROR(INDEX(Listas!$B$5:$B$10,MATCH(D971,Listas!$A$5:$A$10,0)),""))</f>
        <v/>
      </c>
      <c r="G971" s="34" t="str">
        <f aca="false">IF(OR(E971="",F971=""),"",E971*F971)</f>
        <v/>
      </c>
      <c r="H971" s="35"/>
      <c r="I971" s="36"/>
      <c r="J971" s="36"/>
      <c r="K971" s="36"/>
      <c r="L971" s="33" t="str">
        <f aca="true">IF(I971="","",IF(K971&lt;&gt;"",K971,TODAY())-I971)</f>
        <v/>
      </c>
      <c r="M971" s="35"/>
      <c r="N971" s="35"/>
    </row>
    <row r="972" customFormat="false" ht="15" hidden="false" customHeight="false" outlineLevel="0" collapsed="false">
      <c r="A972" s="29" t="str">
        <f aca="false">IF(B972="","","OP-"&amp;TEXT(ROW()-4,"000"))</f>
        <v/>
      </c>
      <c r="B972" s="35"/>
      <c r="C972" s="35"/>
      <c r="D972" s="35"/>
      <c r="E972" s="39"/>
      <c r="F972" s="38" t="str">
        <f aca="false">IF(D972="","",IFERROR(INDEX(Listas!$B$5:$B$10,MATCH(D972,Listas!$A$5:$A$10,0)),""))</f>
        <v/>
      </c>
      <c r="G972" s="34" t="str">
        <f aca="false">IF(OR(E972="",F972=""),"",E972*F972)</f>
        <v/>
      </c>
      <c r="H972" s="35"/>
      <c r="I972" s="36"/>
      <c r="J972" s="36"/>
      <c r="K972" s="36"/>
      <c r="L972" s="33" t="str">
        <f aca="true">IF(I972="","",IF(K972&lt;&gt;"",K972,TODAY())-I972)</f>
        <v/>
      </c>
      <c r="M972" s="35"/>
      <c r="N972" s="35"/>
    </row>
    <row r="973" customFormat="false" ht="15" hidden="false" customHeight="false" outlineLevel="0" collapsed="false">
      <c r="A973" s="29" t="str">
        <f aca="false">IF(B973="","","OP-"&amp;TEXT(ROW()-4,"000"))</f>
        <v/>
      </c>
      <c r="B973" s="35"/>
      <c r="C973" s="35"/>
      <c r="D973" s="35"/>
      <c r="E973" s="39"/>
      <c r="F973" s="38" t="str">
        <f aca="false">IF(D973="","",IFERROR(INDEX(Listas!$B$5:$B$10,MATCH(D973,Listas!$A$5:$A$10,0)),""))</f>
        <v/>
      </c>
      <c r="G973" s="34" t="str">
        <f aca="false">IF(OR(E973="",F973=""),"",E973*F973)</f>
        <v/>
      </c>
      <c r="H973" s="35"/>
      <c r="I973" s="36"/>
      <c r="J973" s="36"/>
      <c r="K973" s="36"/>
      <c r="L973" s="33" t="str">
        <f aca="true">IF(I973="","",IF(K973&lt;&gt;"",K973,TODAY())-I973)</f>
        <v/>
      </c>
      <c r="M973" s="35"/>
      <c r="N973" s="35"/>
    </row>
    <row r="974" customFormat="false" ht="15" hidden="false" customHeight="false" outlineLevel="0" collapsed="false">
      <c r="A974" s="29" t="str">
        <f aca="false">IF(B974="","","OP-"&amp;TEXT(ROW()-4,"000"))</f>
        <v/>
      </c>
      <c r="B974" s="35"/>
      <c r="C974" s="35"/>
      <c r="D974" s="35"/>
      <c r="E974" s="39"/>
      <c r="F974" s="38" t="str">
        <f aca="false">IF(D974="","",IFERROR(INDEX(Listas!$B$5:$B$10,MATCH(D974,Listas!$A$5:$A$10,0)),""))</f>
        <v/>
      </c>
      <c r="G974" s="34" t="str">
        <f aca="false">IF(OR(E974="",F974=""),"",E974*F974)</f>
        <v/>
      </c>
      <c r="H974" s="35"/>
      <c r="I974" s="36"/>
      <c r="J974" s="36"/>
      <c r="K974" s="36"/>
      <c r="L974" s="33" t="str">
        <f aca="true">IF(I974="","",IF(K974&lt;&gt;"",K974,TODAY())-I974)</f>
        <v/>
      </c>
      <c r="M974" s="35"/>
      <c r="N974" s="35"/>
    </row>
    <row r="975" customFormat="false" ht="15" hidden="false" customHeight="false" outlineLevel="0" collapsed="false">
      <c r="A975" s="29" t="str">
        <f aca="false">IF(B975="","","OP-"&amp;TEXT(ROW()-4,"000"))</f>
        <v/>
      </c>
      <c r="B975" s="35"/>
      <c r="C975" s="35"/>
      <c r="D975" s="35"/>
      <c r="E975" s="39"/>
      <c r="F975" s="38" t="str">
        <f aca="false">IF(D975="","",IFERROR(INDEX(Listas!$B$5:$B$10,MATCH(D975,Listas!$A$5:$A$10,0)),""))</f>
        <v/>
      </c>
      <c r="G975" s="34" t="str">
        <f aca="false">IF(OR(E975="",F975=""),"",E975*F975)</f>
        <v/>
      </c>
      <c r="H975" s="35"/>
      <c r="I975" s="36"/>
      <c r="J975" s="36"/>
      <c r="K975" s="36"/>
      <c r="L975" s="33" t="str">
        <f aca="true">IF(I975="","",IF(K975&lt;&gt;"",K975,TODAY())-I975)</f>
        <v/>
      </c>
      <c r="M975" s="35"/>
      <c r="N975" s="35"/>
    </row>
    <row r="976" customFormat="false" ht="15" hidden="false" customHeight="false" outlineLevel="0" collapsed="false">
      <c r="A976" s="29" t="str">
        <f aca="false">IF(B976="","","OP-"&amp;TEXT(ROW()-4,"000"))</f>
        <v/>
      </c>
      <c r="B976" s="35"/>
      <c r="C976" s="35"/>
      <c r="D976" s="35"/>
      <c r="E976" s="39"/>
      <c r="F976" s="38" t="str">
        <f aca="false">IF(D976="","",IFERROR(INDEX(Listas!$B$5:$B$10,MATCH(D976,Listas!$A$5:$A$10,0)),""))</f>
        <v/>
      </c>
      <c r="G976" s="34" t="str">
        <f aca="false">IF(OR(E976="",F976=""),"",E976*F976)</f>
        <v/>
      </c>
      <c r="H976" s="35"/>
      <c r="I976" s="36"/>
      <c r="J976" s="36"/>
      <c r="K976" s="36"/>
      <c r="L976" s="33" t="str">
        <f aca="true">IF(I976="","",IF(K976&lt;&gt;"",K976,TODAY())-I976)</f>
        <v/>
      </c>
      <c r="M976" s="35"/>
      <c r="N976" s="35"/>
    </row>
    <row r="977" customFormat="false" ht="15" hidden="false" customHeight="false" outlineLevel="0" collapsed="false">
      <c r="A977" s="29" t="str">
        <f aca="false">IF(B977="","","OP-"&amp;TEXT(ROW()-4,"000"))</f>
        <v/>
      </c>
      <c r="B977" s="35"/>
      <c r="C977" s="35"/>
      <c r="D977" s="35"/>
      <c r="E977" s="39"/>
      <c r="F977" s="38" t="str">
        <f aca="false">IF(D977="","",IFERROR(INDEX(Listas!$B$5:$B$10,MATCH(D977,Listas!$A$5:$A$10,0)),""))</f>
        <v/>
      </c>
      <c r="G977" s="34" t="str">
        <f aca="false">IF(OR(E977="",F977=""),"",E977*F977)</f>
        <v/>
      </c>
      <c r="H977" s="35"/>
      <c r="I977" s="36"/>
      <c r="J977" s="36"/>
      <c r="K977" s="36"/>
      <c r="L977" s="33" t="str">
        <f aca="true">IF(I977="","",IF(K977&lt;&gt;"",K977,TODAY())-I977)</f>
        <v/>
      </c>
      <c r="M977" s="35"/>
      <c r="N977" s="35"/>
    </row>
    <row r="978" customFormat="false" ht="15" hidden="false" customHeight="false" outlineLevel="0" collapsed="false">
      <c r="A978" s="29" t="str">
        <f aca="false">IF(B978="","","OP-"&amp;TEXT(ROW()-4,"000"))</f>
        <v/>
      </c>
      <c r="B978" s="35"/>
      <c r="C978" s="35"/>
      <c r="D978" s="35"/>
      <c r="E978" s="39"/>
      <c r="F978" s="38" t="str">
        <f aca="false">IF(D978="","",IFERROR(INDEX(Listas!$B$5:$B$10,MATCH(D978,Listas!$A$5:$A$10,0)),""))</f>
        <v/>
      </c>
      <c r="G978" s="34" t="str">
        <f aca="false">IF(OR(E978="",F978=""),"",E978*F978)</f>
        <v/>
      </c>
      <c r="H978" s="35"/>
      <c r="I978" s="36"/>
      <c r="J978" s="36"/>
      <c r="K978" s="36"/>
      <c r="L978" s="33" t="str">
        <f aca="true">IF(I978="","",IF(K978&lt;&gt;"",K978,TODAY())-I978)</f>
        <v/>
      </c>
      <c r="M978" s="35"/>
      <c r="N978" s="35"/>
    </row>
    <row r="979" customFormat="false" ht="15" hidden="false" customHeight="false" outlineLevel="0" collapsed="false">
      <c r="A979" s="29" t="str">
        <f aca="false">IF(B979="","","OP-"&amp;TEXT(ROW()-4,"000"))</f>
        <v/>
      </c>
      <c r="B979" s="35"/>
      <c r="C979" s="35"/>
      <c r="D979" s="35"/>
      <c r="E979" s="39"/>
      <c r="F979" s="38" t="str">
        <f aca="false">IF(D979="","",IFERROR(INDEX(Listas!$B$5:$B$10,MATCH(D979,Listas!$A$5:$A$10,0)),""))</f>
        <v/>
      </c>
      <c r="G979" s="34" t="str">
        <f aca="false">IF(OR(E979="",F979=""),"",E979*F979)</f>
        <v/>
      </c>
      <c r="H979" s="35"/>
      <c r="I979" s="36"/>
      <c r="J979" s="36"/>
      <c r="K979" s="36"/>
      <c r="L979" s="33" t="str">
        <f aca="true">IF(I979="","",IF(K979&lt;&gt;"",K979,TODAY())-I979)</f>
        <v/>
      </c>
      <c r="M979" s="35"/>
      <c r="N979" s="35"/>
    </row>
    <row r="980" customFormat="false" ht="15" hidden="false" customHeight="false" outlineLevel="0" collapsed="false">
      <c r="A980" s="29" t="str">
        <f aca="false">IF(B980="","","OP-"&amp;TEXT(ROW()-4,"000"))</f>
        <v/>
      </c>
      <c r="B980" s="35"/>
      <c r="C980" s="35"/>
      <c r="D980" s="35"/>
      <c r="E980" s="39"/>
      <c r="F980" s="38" t="str">
        <f aca="false">IF(D980="","",IFERROR(INDEX(Listas!$B$5:$B$10,MATCH(D980,Listas!$A$5:$A$10,0)),""))</f>
        <v/>
      </c>
      <c r="G980" s="34" t="str">
        <f aca="false">IF(OR(E980="",F980=""),"",E980*F980)</f>
        <v/>
      </c>
      <c r="H980" s="35"/>
      <c r="I980" s="36"/>
      <c r="J980" s="36"/>
      <c r="K980" s="36"/>
      <c r="L980" s="33" t="str">
        <f aca="true">IF(I980="","",IF(K980&lt;&gt;"",K980,TODAY())-I980)</f>
        <v/>
      </c>
      <c r="M980" s="35"/>
      <c r="N980" s="35"/>
    </row>
    <row r="981" customFormat="false" ht="15" hidden="false" customHeight="false" outlineLevel="0" collapsed="false">
      <c r="A981" s="29" t="str">
        <f aca="false">IF(B981="","","OP-"&amp;TEXT(ROW()-4,"000"))</f>
        <v/>
      </c>
      <c r="B981" s="35"/>
      <c r="C981" s="35"/>
      <c r="D981" s="35"/>
      <c r="E981" s="39"/>
      <c r="F981" s="38" t="str">
        <f aca="false">IF(D981="","",IFERROR(INDEX(Listas!$B$5:$B$10,MATCH(D981,Listas!$A$5:$A$10,0)),""))</f>
        <v/>
      </c>
      <c r="G981" s="34" t="str">
        <f aca="false">IF(OR(E981="",F981=""),"",E981*F981)</f>
        <v/>
      </c>
      <c r="H981" s="35"/>
      <c r="I981" s="36"/>
      <c r="J981" s="36"/>
      <c r="K981" s="36"/>
      <c r="L981" s="33" t="str">
        <f aca="true">IF(I981="","",IF(K981&lt;&gt;"",K981,TODAY())-I981)</f>
        <v/>
      </c>
      <c r="M981" s="35"/>
      <c r="N981" s="35"/>
    </row>
    <row r="982" customFormat="false" ht="15" hidden="false" customHeight="false" outlineLevel="0" collapsed="false">
      <c r="A982" s="29" t="str">
        <f aca="false">IF(B982="","","OP-"&amp;TEXT(ROW()-4,"000"))</f>
        <v/>
      </c>
      <c r="B982" s="35"/>
      <c r="C982" s="35"/>
      <c r="D982" s="35"/>
      <c r="E982" s="39"/>
      <c r="F982" s="38" t="str">
        <f aca="false">IF(D982="","",IFERROR(INDEX(Listas!$B$5:$B$10,MATCH(D982,Listas!$A$5:$A$10,0)),""))</f>
        <v/>
      </c>
      <c r="G982" s="34" t="str">
        <f aca="false">IF(OR(E982="",F982=""),"",E982*F982)</f>
        <v/>
      </c>
      <c r="H982" s="35"/>
      <c r="I982" s="36"/>
      <c r="J982" s="36"/>
      <c r="K982" s="36"/>
      <c r="L982" s="33" t="str">
        <f aca="true">IF(I982="","",IF(K982&lt;&gt;"",K982,TODAY())-I982)</f>
        <v/>
      </c>
      <c r="M982" s="35"/>
      <c r="N982" s="35"/>
    </row>
    <row r="983" customFormat="false" ht="15" hidden="false" customHeight="false" outlineLevel="0" collapsed="false">
      <c r="A983" s="29" t="str">
        <f aca="false">IF(B983="","","OP-"&amp;TEXT(ROW()-4,"000"))</f>
        <v/>
      </c>
      <c r="B983" s="35"/>
      <c r="C983" s="35"/>
      <c r="D983" s="35"/>
      <c r="E983" s="39"/>
      <c r="F983" s="38" t="str">
        <f aca="false">IF(D983="","",IFERROR(INDEX(Listas!$B$5:$B$10,MATCH(D983,Listas!$A$5:$A$10,0)),""))</f>
        <v/>
      </c>
      <c r="G983" s="34" t="str">
        <f aca="false">IF(OR(E983="",F983=""),"",E983*F983)</f>
        <v/>
      </c>
      <c r="H983" s="35"/>
      <c r="I983" s="36"/>
      <c r="J983" s="36"/>
      <c r="K983" s="36"/>
      <c r="L983" s="33" t="str">
        <f aca="true">IF(I983="","",IF(K983&lt;&gt;"",K983,TODAY())-I983)</f>
        <v/>
      </c>
      <c r="M983" s="35"/>
      <c r="N983" s="35"/>
    </row>
    <row r="984" customFormat="false" ht="15" hidden="false" customHeight="false" outlineLevel="0" collapsed="false">
      <c r="A984" s="29" t="str">
        <f aca="false">IF(B984="","","OP-"&amp;TEXT(ROW()-4,"000"))</f>
        <v/>
      </c>
      <c r="B984" s="35"/>
      <c r="C984" s="35"/>
      <c r="D984" s="35"/>
      <c r="E984" s="39"/>
      <c r="F984" s="38" t="str">
        <f aca="false">IF(D984="","",IFERROR(INDEX(Listas!$B$5:$B$10,MATCH(D984,Listas!$A$5:$A$10,0)),""))</f>
        <v/>
      </c>
      <c r="G984" s="34" t="str">
        <f aca="false">IF(OR(E984="",F984=""),"",E984*F984)</f>
        <v/>
      </c>
      <c r="H984" s="35"/>
      <c r="I984" s="36"/>
      <c r="J984" s="36"/>
      <c r="K984" s="36"/>
      <c r="L984" s="33" t="str">
        <f aca="true">IF(I984="","",IF(K984&lt;&gt;"",K984,TODAY())-I984)</f>
        <v/>
      </c>
      <c r="M984" s="35"/>
      <c r="N984" s="35"/>
    </row>
    <row r="985" customFormat="false" ht="15" hidden="false" customHeight="false" outlineLevel="0" collapsed="false">
      <c r="A985" s="29" t="str">
        <f aca="false">IF(B985="","","OP-"&amp;TEXT(ROW()-4,"000"))</f>
        <v/>
      </c>
      <c r="B985" s="35"/>
      <c r="C985" s="35"/>
      <c r="D985" s="35"/>
      <c r="E985" s="39"/>
      <c r="F985" s="38" t="str">
        <f aca="false">IF(D985="","",IFERROR(INDEX(Listas!$B$5:$B$10,MATCH(D985,Listas!$A$5:$A$10,0)),""))</f>
        <v/>
      </c>
      <c r="G985" s="34" t="str">
        <f aca="false">IF(OR(E985="",F985=""),"",E985*F985)</f>
        <v/>
      </c>
      <c r="H985" s="35"/>
      <c r="I985" s="36"/>
      <c r="J985" s="36"/>
      <c r="K985" s="36"/>
      <c r="L985" s="33" t="str">
        <f aca="true">IF(I985="","",IF(K985&lt;&gt;"",K985,TODAY())-I985)</f>
        <v/>
      </c>
      <c r="M985" s="35"/>
      <c r="N985" s="35"/>
    </row>
    <row r="986" customFormat="false" ht="15" hidden="false" customHeight="false" outlineLevel="0" collapsed="false">
      <c r="A986" s="29" t="str">
        <f aca="false">IF(B986="","","OP-"&amp;TEXT(ROW()-4,"000"))</f>
        <v/>
      </c>
      <c r="B986" s="35"/>
      <c r="C986" s="35"/>
      <c r="D986" s="35"/>
      <c r="E986" s="39"/>
      <c r="F986" s="38" t="str">
        <f aca="false">IF(D986="","",IFERROR(INDEX(Listas!$B$5:$B$10,MATCH(D986,Listas!$A$5:$A$10,0)),""))</f>
        <v/>
      </c>
      <c r="G986" s="34" t="str">
        <f aca="false">IF(OR(E986="",F986=""),"",E986*F986)</f>
        <v/>
      </c>
      <c r="H986" s="35"/>
      <c r="I986" s="36"/>
      <c r="J986" s="36"/>
      <c r="K986" s="36"/>
      <c r="L986" s="33" t="str">
        <f aca="true">IF(I986="","",IF(K986&lt;&gt;"",K986,TODAY())-I986)</f>
        <v/>
      </c>
      <c r="M986" s="35"/>
      <c r="N986" s="35"/>
    </row>
    <row r="987" customFormat="false" ht="15" hidden="false" customHeight="false" outlineLevel="0" collapsed="false">
      <c r="A987" s="29" t="str">
        <f aca="false">IF(B987="","","OP-"&amp;TEXT(ROW()-4,"000"))</f>
        <v/>
      </c>
      <c r="B987" s="35"/>
      <c r="C987" s="35"/>
      <c r="D987" s="35"/>
      <c r="E987" s="39"/>
      <c r="F987" s="38" t="str">
        <f aca="false">IF(D987="","",IFERROR(INDEX(Listas!$B$5:$B$10,MATCH(D987,Listas!$A$5:$A$10,0)),""))</f>
        <v/>
      </c>
      <c r="G987" s="34" t="str">
        <f aca="false">IF(OR(E987="",F987=""),"",E987*F987)</f>
        <v/>
      </c>
      <c r="H987" s="35"/>
      <c r="I987" s="36"/>
      <c r="J987" s="36"/>
      <c r="K987" s="36"/>
      <c r="L987" s="33" t="str">
        <f aca="true">IF(I987="","",IF(K987&lt;&gt;"",K987,TODAY())-I987)</f>
        <v/>
      </c>
      <c r="M987" s="35"/>
      <c r="N987" s="35"/>
    </row>
    <row r="988" customFormat="false" ht="15" hidden="false" customHeight="false" outlineLevel="0" collapsed="false">
      <c r="A988" s="29" t="str">
        <f aca="false">IF(B988="","","OP-"&amp;TEXT(ROW()-4,"000"))</f>
        <v/>
      </c>
      <c r="B988" s="35"/>
      <c r="C988" s="35"/>
      <c r="D988" s="35"/>
      <c r="E988" s="39"/>
      <c r="F988" s="38" t="str">
        <f aca="false">IF(D988="","",IFERROR(INDEX(Listas!$B$5:$B$10,MATCH(D988,Listas!$A$5:$A$10,0)),""))</f>
        <v/>
      </c>
      <c r="G988" s="34" t="str">
        <f aca="false">IF(OR(E988="",F988=""),"",E988*F988)</f>
        <v/>
      </c>
      <c r="H988" s="35"/>
      <c r="I988" s="36"/>
      <c r="J988" s="36"/>
      <c r="K988" s="36"/>
      <c r="L988" s="33" t="str">
        <f aca="true">IF(I988="","",IF(K988&lt;&gt;"",K988,TODAY())-I988)</f>
        <v/>
      </c>
      <c r="M988" s="35"/>
      <c r="N988" s="35"/>
    </row>
    <row r="989" customFormat="false" ht="15" hidden="false" customHeight="false" outlineLevel="0" collapsed="false">
      <c r="A989" s="29" t="str">
        <f aca="false">IF(B989="","","OP-"&amp;TEXT(ROW()-4,"000"))</f>
        <v/>
      </c>
      <c r="B989" s="35"/>
      <c r="C989" s="35"/>
      <c r="D989" s="35"/>
      <c r="E989" s="39"/>
      <c r="F989" s="38" t="str">
        <f aca="false">IF(D989="","",IFERROR(INDEX(Listas!$B$5:$B$10,MATCH(D989,Listas!$A$5:$A$10,0)),""))</f>
        <v/>
      </c>
      <c r="G989" s="34" t="str">
        <f aca="false">IF(OR(E989="",F989=""),"",E989*F989)</f>
        <v/>
      </c>
      <c r="H989" s="35"/>
      <c r="I989" s="36"/>
      <c r="J989" s="36"/>
      <c r="K989" s="36"/>
      <c r="L989" s="33" t="str">
        <f aca="true">IF(I989="","",IF(K989&lt;&gt;"",K989,TODAY())-I989)</f>
        <v/>
      </c>
      <c r="M989" s="35"/>
      <c r="N989" s="35"/>
    </row>
    <row r="990" customFormat="false" ht="15" hidden="false" customHeight="false" outlineLevel="0" collapsed="false">
      <c r="A990" s="29" t="str">
        <f aca="false">IF(B990="","","OP-"&amp;TEXT(ROW()-4,"000"))</f>
        <v/>
      </c>
      <c r="B990" s="35"/>
      <c r="C990" s="35"/>
      <c r="D990" s="35"/>
      <c r="E990" s="39"/>
      <c r="F990" s="38" t="str">
        <f aca="false">IF(D990="","",IFERROR(INDEX(Listas!$B$5:$B$10,MATCH(D990,Listas!$A$5:$A$10,0)),""))</f>
        <v/>
      </c>
      <c r="G990" s="34" t="str">
        <f aca="false">IF(OR(E990="",F990=""),"",E990*F990)</f>
        <v/>
      </c>
      <c r="H990" s="35"/>
      <c r="I990" s="36"/>
      <c r="J990" s="36"/>
      <c r="K990" s="36"/>
      <c r="L990" s="33" t="str">
        <f aca="true">IF(I990="","",IF(K990&lt;&gt;"",K990,TODAY())-I990)</f>
        <v/>
      </c>
      <c r="M990" s="35"/>
      <c r="N990" s="35"/>
    </row>
    <row r="991" customFormat="false" ht="15" hidden="false" customHeight="false" outlineLevel="0" collapsed="false">
      <c r="A991" s="29" t="str">
        <f aca="false">IF(B991="","","OP-"&amp;TEXT(ROW()-4,"000"))</f>
        <v/>
      </c>
      <c r="B991" s="35"/>
      <c r="C991" s="35"/>
      <c r="D991" s="35"/>
      <c r="E991" s="39"/>
      <c r="F991" s="38" t="str">
        <f aca="false">IF(D991="","",IFERROR(INDEX(Listas!$B$5:$B$10,MATCH(D991,Listas!$A$5:$A$10,0)),""))</f>
        <v/>
      </c>
      <c r="G991" s="34" t="str">
        <f aca="false">IF(OR(E991="",F991=""),"",E991*F991)</f>
        <v/>
      </c>
      <c r="H991" s="35"/>
      <c r="I991" s="36"/>
      <c r="J991" s="36"/>
      <c r="K991" s="36"/>
      <c r="L991" s="33" t="str">
        <f aca="true">IF(I991="","",IF(K991&lt;&gt;"",K991,TODAY())-I991)</f>
        <v/>
      </c>
      <c r="M991" s="35"/>
      <c r="N991" s="35"/>
    </row>
    <row r="992" customFormat="false" ht="15" hidden="false" customHeight="false" outlineLevel="0" collapsed="false">
      <c r="A992" s="29" t="str">
        <f aca="false">IF(B992="","","OP-"&amp;TEXT(ROW()-4,"000"))</f>
        <v/>
      </c>
      <c r="B992" s="35"/>
      <c r="C992" s="35"/>
      <c r="D992" s="35"/>
      <c r="E992" s="39"/>
      <c r="F992" s="38" t="str">
        <f aca="false">IF(D992="","",IFERROR(INDEX(Listas!$B$5:$B$10,MATCH(D992,Listas!$A$5:$A$10,0)),""))</f>
        <v/>
      </c>
      <c r="G992" s="34" t="str">
        <f aca="false">IF(OR(E992="",F992=""),"",E992*F992)</f>
        <v/>
      </c>
      <c r="H992" s="35"/>
      <c r="I992" s="36"/>
      <c r="J992" s="36"/>
      <c r="K992" s="36"/>
      <c r="L992" s="33" t="str">
        <f aca="true">IF(I992="","",IF(K992&lt;&gt;"",K992,TODAY())-I992)</f>
        <v/>
      </c>
      <c r="M992" s="35"/>
      <c r="N992" s="35"/>
    </row>
    <row r="993" customFormat="false" ht="15" hidden="false" customHeight="false" outlineLevel="0" collapsed="false">
      <c r="A993" s="29" t="str">
        <f aca="false">IF(B993="","","OP-"&amp;TEXT(ROW()-4,"000"))</f>
        <v/>
      </c>
      <c r="B993" s="35"/>
      <c r="C993" s="35"/>
      <c r="D993" s="35"/>
      <c r="E993" s="39"/>
      <c r="F993" s="38" t="str">
        <f aca="false">IF(D993="","",IFERROR(INDEX(Listas!$B$5:$B$10,MATCH(D993,Listas!$A$5:$A$10,0)),""))</f>
        <v/>
      </c>
      <c r="G993" s="34" t="str">
        <f aca="false">IF(OR(E993="",F993=""),"",E993*F993)</f>
        <v/>
      </c>
      <c r="H993" s="35"/>
      <c r="I993" s="36"/>
      <c r="J993" s="36"/>
      <c r="K993" s="36"/>
      <c r="L993" s="33" t="str">
        <f aca="true">IF(I993="","",IF(K993&lt;&gt;"",K993,TODAY())-I993)</f>
        <v/>
      </c>
      <c r="M993" s="35"/>
      <c r="N993" s="35"/>
    </row>
    <row r="994" customFormat="false" ht="15" hidden="false" customHeight="false" outlineLevel="0" collapsed="false">
      <c r="A994" s="29" t="str">
        <f aca="false">IF(B994="","","OP-"&amp;TEXT(ROW()-4,"000"))</f>
        <v/>
      </c>
      <c r="B994" s="35"/>
      <c r="C994" s="35"/>
      <c r="D994" s="35"/>
      <c r="E994" s="39"/>
      <c r="F994" s="38" t="str">
        <f aca="false">IF(D994="","",IFERROR(INDEX(Listas!$B$5:$B$10,MATCH(D994,Listas!$A$5:$A$10,0)),""))</f>
        <v/>
      </c>
      <c r="G994" s="34" t="str">
        <f aca="false">IF(OR(E994="",F994=""),"",E994*F994)</f>
        <v/>
      </c>
      <c r="H994" s="35"/>
      <c r="I994" s="36"/>
      <c r="J994" s="36"/>
      <c r="K994" s="36"/>
      <c r="L994" s="33" t="str">
        <f aca="true">IF(I994="","",IF(K994&lt;&gt;"",K994,TODAY())-I994)</f>
        <v/>
      </c>
      <c r="M994" s="35"/>
      <c r="N994" s="35"/>
    </row>
    <row r="995" customFormat="false" ht="15" hidden="false" customHeight="false" outlineLevel="0" collapsed="false">
      <c r="A995" s="29" t="str">
        <f aca="false">IF(B995="","","OP-"&amp;TEXT(ROW()-4,"000"))</f>
        <v/>
      </c>
      <c r="B995" s="35"/>
      <c r="C995" s="35"/>
      <c r="D995" s="35"/>
      <c r="E995" s="39"/>
      <c r="F995" s="38" t="str">
        <f aca="false">IF(D995="","",IFERROR(INDEX(Listas!$B$5:$B$10,MATCH(D995,Listas!$A$5:$A$10,0)),""))</f>
        <v/>
      </c>
      <c r="G995" s="34" t="str">
        <f aca="false">IF(OR(E995="",F995=""),"",E995*F995)</f>
        <v/>
      </c>
      <c r="H995" s="35"/>
      <c r="I995" s="36"/>
      <c r="J995" s="36"/>
      <c r="K995" s="36"/>
      <c r="L995" s="33" t="str">
        <f aca="true">IF(I995="","",IF(K995&lt;&gt;"",K995,TODAY())-I995)</f>
        <v/>
      </c>
      <c r="M995" s="35"/>
      <c r="N995" s="35"/>
    </row>
    <row r="996" customFormat="false" ht="15" hidden="false" customHeight="false" outlineLevel="0" collapsed="false">
      <c r="A996" s="29" t="str">
        <f aca="false">IF(B996="","","OP-"&amp;TEXT(ROW()-4,"000"))</f>
        <v/>
      </c>
      <c r="B996" s="35"/>
      <c r="C996" s="35"/>
      <c r="D996" s="35"/>
      <c r="E996" s="39"/>
      <c r="F996" s="38" t="str">
        <f aca="false">IF(D996="","",IFERROR(INDEX(Listas!$B$5:$B$10,MATCH(D996,Listas!$A$5:$A$10,0)),""))</f>
        <v/>
      </c>
      <c r="G996" s="34" t="str">
        <f aca="false">IF(OR(E996="",F996=""),"",E996*F996)</f>
        <v/>
      </c>
      <c r="H996" s="35"/>
      <c r="I996" s="36"/>
      <c r="J996" s="36"/>
      <c r="K996" s="36"/>
      <c r="L996" s="33" t="str">
        <f aca="true">IF(I996="","",IF(K996&lt;&gt;"",K996,TODAY())-I996)</f>
        <v/>
      </c>
      <c r="M996" s="35"/>
      <c r="N996" s="35"/>
    </row>
    <row r="997" customFormat="false" ht="15" hidden="false" customHeight="false" outlineLevel="0" collapsed="false">
      <c r="A997" s="29" t="str">
        <f aca="false">IF(B997="","","OP-"&amp;TEXT(ROW()-4,"000"))</f>
        <v/>
      </c>
      <c r="B997" s="35"/>
      <c r="C997" s="35"/>
      <c r="D997" s="35"/>
      <c r="E997" s="39"/>
      <c r="F997" s="38" t="str">
        <f aca="false">IF(D997="","",IFERROR(INDEX(Listas!$B$5:$B$10,MATCH(D997,Listas!$A$5:$A$10,0)),""))</f>
        <v/>
      </c>
      <c r="G997" s="34" t="str">
        <f aca="false">IF(OR(E997="",F997=""),"",E997*F997)</f>
        <v/>
      </c>
      <c r="H997" s="35"/>
      <c r="I997" s="36"/>
      <c r="J997" s="36"/>
      <c r="K997" s="36"/>
      <c r="L997" s="33" t="str">
        <f aca="true">IF(I997="","",IF(K997&lt;&gt;"",K997,TODAY())-I997)</f>
        <v/>
      </c>
      <c r="M997" s="35"/>
      <c r="N997" s="35"/>
    </row>
    <row r="998" customFormat="false" ht="15" hidden="false" customHeight="false" outlineLevel="0" collapsed="false">
      <c r="A998" s="29" t="str">
        <f aca="false">IF(B998="","","OP-"&amp;TEXT(ROW()-4,"000"))</f>
        <v/>
      </c>
      <c r="B998" s="35"/>
      <c r="C998" s="35"/>
      <c r="D998" s="35"/>
      <c r="E998" s="39"/>
      <c r="F998" s="38" t="str">
        <f aca="false">IF(D998="","",IFERROR(INDEX(Listas!$B$5:$B$10,MATCH(D998,Listas!$A$5:$A$10,0)),""))</f>
        <v/>
      </c>
      <c r="G998" s="34" t="str">
        <f aca="false">IF(OR(E998="",F998=""),"",E998*F998)</f>
        <v/>
      </c>
      <c r="H998" s="35"/>
      <c r="I998" s="36"/>
      <c r="J998" s="36"/>
      <c r="K998" s="36"/>
      <c r="L998" s="33" t="str">
        <f aca="true">IF(I998="","",IF(K998&lt;&gt;"",K998,TODAY())-I998)</f>
        <v/>
      </c>
      <c r="M998" s="35"/>
      <c r="N998" s="35"/>
    </row>
    <row r="999" customFormat="false" ht="15" hidden="false" customHeight="false" outlineLevel="0" collapsed="false">
      <c r="A999" s="29" t="str">
        <f aca="false">IF(B999="","","OP-"&amp;TEXT(ROW()-4,"000"))</f>
        <v/>
      </c>
      <c r="B999" s="35"/>
      <c r="C999" s="35"/>
      <c r="D999" s="35"/>
      <c r="E999" s="39"/>
      <c r="F999" s="38" t="str">
        <f aca="false">IF(D999="","",IFERROR(INDEX(Listas!$B$5:$B$10,MATCH(D999,Listas!$A$5:$A$10,0)),""))</f>
        <v/>
      </c>
      <c r="G999" s="34" t="str">
        <f aca="false">IF(OR(E999="",F999=""),"",E999*F999)</f>
        <v/>
      </c>
      <c r="H999" s="35"/>
      <c r="I999" s="36"/>
      <c r="J999" s="36"/>
      <c r="K999" s="36"/>
      <c r="L999" s="33" t="str">
        <f aca="true">IF(I999="","",IF(K999&lt;&gt;"",K999,TODAY())-I999)</f>
        <v/>
      </c>
      <c r="M999" s="35"/>
      <c r="N999" s="35"/>
    </row>
    <row r="1000" customFormat="false" ht="15" hidden="false" customHeight="false" outlineLevel="0" collapsed="false">
      <c r="A1000" s="29" t="str">
        <f aca="false">IF(B1000="","","OP-"&amp;TEXT(ROW()-4,"000"))</f>
        <v/>
      </c>
      <c r="B1000" s="35"/>
      <c r="C1000" s="35"/>
      <c r="D1000" s="35"/>
      <c r="E1000" s="39"/>
      <c r="F1000" s="38" t="str">
        <f aca="false">IF(D1000="","",IFERROR(INDEX(Listas!$B$5:$B$10,MATCH(D1000,Listas!$A$5:$A$10,0)),""))</f>
        <v/>
      </c>
      <c r="G1000" s="34" t="str">
        <f aca="false">IF(OR(E1000="",F1000=""),"",E1000*F1000)</f>
        <v/>
      </c>
      <c r="H1000" s="35"/>
      <c r="I1000" s="36"/>
      <c r="J1000" s="36"/>
      <c r="K1000" s="36"/>
      <c r="L1000" s="33" t="str">
        <f aca="true">IF(I1000="","",IF(K1000&lt;&gt;"",K1000,TODAY())-I1000)</f>
        <v/>
      </c>
      <c r="M1000" s="35"/>
      <c r="N1000" s="35"/>
    </row>
    <row r="1001" customFormat="false" ht="15" hidden="false" customHeight="false" outlineLevel="0" collapsed="false">
      <c r="A1001" s="29" t="str">
        <f aca="false">IF(B1001="","","OP-"&amp;TEXT(ROW()-4,"000"))</f>
        <v/>
      </c>
      <c r="B1001" s="35"/>
      <c r="C1001" s="35"/>
      <c r="D1001" s="35"/>
      <c r="E1001" s="39"/>
      <c r="F1001" s="38" t="str">
        <f aca="false">IF(D1001="","",IFERROR(INDEX(Listas!$B$5:$B$10,MATCH(D1001,Listas!$A$5:$A$10,0)),""))</f>
        <v/>
      </c>
      <c r="G1001" s="34" t="str">
        <f aca="false">IF(OR(E1001="",F1001=""),"",E1001*F1001)</f>
        <v/>
      </c>
      <c r="H1001" s="35"/>
      <c r="I1001" s="36"/>
      <c r="J1001" s="36"/>
      <c r="K1001" s="36"/>
      <c r="L1001" s="33" t="str">
        <f aca="true">IF(I1001="","",IF(K1001&lt;&gt;"",K1001,TODAY())-I1001)</f>
        <v/>
      </c>
      <c r="M1001" s="35"/>
      <c r="N1001" s="35"/>
    </row>
    <row r="1002" customFormat="false" ht="15" hidden="false" customHeight="false" outlineLevel="0" collapsed="false">
      <c r="A1002" s="29" t="str">
        <f aca="false">IF(B1002="","","OP-"&amp;TEXT(ROW()-4,"000"))</f>
        <v/>
      </c>
      <c r="B1002" s="35"/>
      <c r="C1002" s="35"/>
      <c r="D1002" s="35"/>
      <c r="E1002" s="39"/>
      <c r="F1002" s="38" t="str">
        <f aca="false">IF(D1002="","",IFERROR(INDEX(Listas!$B$5:$B$10,MATCH(D1002,Listas!$A$5:$A$10,0)),""))</f>
        <v/>
      </c>
      <c r="G1002" s="34" t="str">
        <f aca="false">IF(OR(E1002="",F1002=""),"",E1002*F1002)</f>
        <v/>
      </c>
      <c r="H1002" s="35"/>
      <c r="I1002" s="36"/>
      <c r="J1002" s="36"/>
      <c r="K1002" s="36"/>
      <c r="L1002" s="33" t="str">
        <f aca="true">IF(I1002="","",IF(K1002&lt;&gt;"",K1002,TODAY())-I1002)</f>
        <v/>
      </c>
      <c r="M1002" s="35"/>
      <c r="N1002" s="35"/>
    </row>
    <row r="1003" customFormat="false" ht="15" hidden="false" customHeight="false" outlineLevel="0" collapsed="false">
      <c r="A1003" s="29" t="str">
        <f aca="false">IF(B1003="","","OP-"&amp;TEXT(ROW()-4,"000"))</f>
        <v/>
      </c>
      <c r="B1003" s="35"/>
      <c r="C1003" s="35"/>
      <c r="D1003" s="35"/>
      <c r="E1003" s="39"/>
      <c r="F1003" s="38" t="str">
        <f aca="false">IF(D1003="","",IFERROR(INDEX(Listas!$B$5:$B$10,MATCH(D1003,Listas!$A$5:$A$10,0)),""))</f>
        <v/>
      </c>
      <c r="G1003" s="34" t="str">
        <f aca="false">IF(OR(E1003="",F1003=""),"",E1003*F1003)</f>
        <v/>
      </c>
      <c r="H1003" s="35"/>
      <c r="I1003" s="36"/>
      <c r="J1003" s="36"/>
      <c r="K1003" s="36"/>
      <c r="L1003" s="33" t="str">
        <f aca="true">IF(I1003="","",IF(K1003&lt;&gt;"",K1003,TODAY())-I1003)</f>
        <v/>
      </c>
      <c r="M1003" s="35"/>
      <c r="N1003" s="35"/>
    </row>
    <row r="1004" customFormat="false" ht="15" hidden="false" customHeight="false" outlineLevel="0" collapsed="false">
      <c r="A1004" s="29" t="str">
        <f aca="false">IF(B1004="","","OP-"&amp;TEXT(ROW()-4,"000"))</f>
        <v/>
      </c>
      <c r="B1004" s="35"/>
      <c r="C1004" s="35"/>
      <c r="D1004" s="35"/>
      <c r="E1004" s="39"/>
      <c r="F1004" s="38" t="str">
        <f aca="false">IF(D1004="","",IFERROR(INDEX(Listas!$B$5:$B$10,MATCH(D1004,Listas!$A$5:$A$10,0)),""))</f>
        <v/>
      </c>
      <c r="G1004" s="34" t="str">
        <f aca="false">IF(OR(E1004="",F1004=""),"",E1004*F1004)</f>
        <v/>
      </c>
      <c r="H1004" s="35"/>
      <c r="I1004" s="36"/>
      <c r="J1004" s="36"/>
      <c r="K1004" s="36"/>
      <c r="L1004" s="33" t="str">
        <f aca="true">IF(I1004="","",IF(K1004&lt;&gt;"",K1004,TODAY())-I1004)</f>
        <v/>
      </c>
      <c r="M1004" s="35"/>
      <c r="N1004" s="35"/>
    </row>
  </sheetData>
  <autoFilter ref="A4:N1004"/>
  <conditionalFormatting sqref="A5:N1004">
    <cfRule type="expression" priority="2" aboveAverage="0" equalAverage="0" bottom="0" percent="0" rank="0" text="" dxfId="9">
      <formula>$D5="5. Ganada"</formula>
    </cfRule>
    <cfRule type="expression" priority="3" aboveAverage="0" equalAverage="0" bottom="0" percent="0" rank="0" text="" dxfId="10">
      <formula>$D5="6. Perdida"</formula>
    </cfRule>
  </conditionalFormatting>
  <conditionalFormatting sqref="J5:J1004">
    <cfRule type="expression" priority="4" aboveAverage="0" equalAverage="0" bottom="0" percent="0" rank="0" text="" dxfId="11">
      <formula>AND($J5&lt;&gt;"",$J5&lt;TODAY(),$D5&lt;&gt;"5. Ganada",$D5&lt;&gt;"6. Perdida")</formula>
    </cfRule>
  </conditionalFormatting>
  <dataValidations count="3">
    <dataValidation allowBlank="true" error="Elige un valor de la lista (puedes cambiar las opciones en la pestaña Listas)." errorStyle="warning" errorTitle="Valor no válido" operator="between" showDropDown="false" showErrorMessage="true" showInputMessage="false" sqref="B5:B1004" type="list">
      <formula1>Clientes!$B$5:$B$1004</formula1>
      <formula2>0</formula2>
    </dataValidation>
    <dataValidation allowBlank="true" error="Elige un valor de la lista (puedes cambiar las opciones en la pestaña Listas)." errorStyle="stop" errorTitle="Valor no válido" operator="between" showDropDown="false" showErrorMessage="true" showInputMessage="false" sqref="D5:D1004" type="list">
      <formula1>Listas!$A$5:$A$10</formula1>
      <formula2>0</formula2>
    </dataValidation>
    <dataValidation allowBlank="true" error="Elige un valor de la lista (puedes cambiar las opciones en la pestaña Listas)." errorStyle="stop" errorTitle="Valor no válido" operator="between" showDropDown="false" showErrorMessage="true" showInputMessage="false" sqref="H5:H1004" type="list">
      <formula1>Listas!$J$5:$J$14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55FF"/>
    <pageSetUpPr fitToPage="true"/>
  </sheetPr>
  <dimension ref="A1:I10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7031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4" min="4" style="0" width="36"/>
    <col collapsed="false" customWidth="true" hidden="false" outlineLevel="0" max="5" min="5" style="0" width="30"/>
    <col collapsed="false" customWidth="true" hidden="false" outlineLevel="0" max="6" min="6" style="0" width="14"/>
    <col collapsed="false" customWidth="true" hidden="false" outlineLevel="0" max="7" min="7" style="0" width="15"/>
    <col collapsed="false" customWidth="true" hidden="false" outlineLevel="0" max="8" min="8" style="0" width="12"/>
    <col collapsed="false" customWidth="true" hidden="false" outlineLevel="0" max="9" min="9" style="0" width="14"/>
  </cols>
  <sheetData>
    <row r="1" customFormat="false" ht="25.5" hidden="false" customHeight="true" outlineLevel="0" collapsed="false">
      <c r="A1" s="27" t="s">
        <v>150</v>
      </c>
    </row>
    <row r="2" customFormat="false" ht="15" hidden="false" customHeight="false" outlineLevel="0" collapsed="false">
      <c r="A2" s="14" t="s">
        <v>151</v>
      </c>
    </row>
    <row r="4" customFormat="false" ht="31.5" hidden="false" customHeight="true" outlineLevel="0" collapsed="false">
      <c r="A4" s="21" t="s">
        <v>152</v>
      </c>
      <c r="B4" s="21" t="s">
        <v>127</v>
      </c>
      <c r="C4" s="21" t="s">
        <v>153</v>
      </c>
      <c r="D4" s="21" t="s">
        <v>154</v>
      </c>
      <c r="E4" s="21" t="s">
        <v>155</v>
      </c>
      <c r="F4" s="21" t="s">
        <v>156</v>
      </c>
      <c r="G4" s="21" t="s">
        <v>59</v>
      </c>
      <c r="H4" s="21" t="s">
        <v>71</v>
      </c>
      <c r="I4" s="28" t="s">
        <v>157</v>
      </c>
    </row>
    <row r="5" customFormat="false" ht="15" hidden="false" customHeight="false" outlineLevel="0" collapsed="false">
      <c r="A5" s="31" t="n">
        <f aca="true">TODAY()-10</f>
        <v>46305</v>
      </c>
      <c r="B5" s="30" t="s">
        <v>87</v>
      </c>
      <c r="C5" s="30" t="s">
        <v>158</v>
      </c>
      <c r="D5" s="30" t="s">
        <v>159</v>
      </c>
      <c r="E5" s="30" t="s">
        <v>160</v>
      </c>
      <c r="F5" s="31" t="n">
        <f aca="true">TODAY()-1</f>
        <v>46314</v>
      </c>
      <c r="G5" s="30" t="s">
        <v>94</v>
      </c>
      <c r="H5" s="30" t="s">
        <v>161</v>
      </c>
      <c r="I5" s="40" t="str">
        <f aca="true">IF(OR(E5="",H5="Hecho"),"",IF(F5="","Sin fecha",IF(F5&lt;TODAY(),"VENCIDO",IF(F5=TODAY(),"HOY",IF(F5-TODAY()&lt;=7,"Esta semana","")))))</f>
        <v>VENCIDO</v>
      </c>
    </row>
    <row r="6" customFormat="false" ht="15" hidden="false" customHeight="false" outlineLevel="0" collapsed="false">
      <c r="A6" s="31" t="n">
        <f aca="true">TODAY()-5</f>
        <v>46310</v>
      </c>
      <c r="B6" s="30" t="s">
        <v>95</v>
      </c>
      <c r="C6" s="30" t="s">
        <v>162</v>
      </c>
      <c r="D6" s="30" t="s">
        <v>163</v>
      </c>
      <c r="E6" s="30" t="s">
        <v>164</v>
      </c>
      <c r="F6" s="31" t="n">
        <f aca="true">TODAY()</f>
        <v>46315</v>
      </c>
      <c r="G6" s="30" t="s">
        <v>85</v>
      </c>
      <c r="H6" s="30" t="s">
        <v>161</v>
      </c>
      <c r="I6" s="40" t="str">
        <f aca="true">IF(OR(E6="",H6="Hecho"),"",IF(F6="","Sin fecha",IF(F6&lt;TODAY(),"VENCIDO",IF(F6=TODAY(),"HOY",IF(F6-TODAY()&lt;=7,"Esta semana","")))))</f>
        <v>HOY</v>
      </c>
    </row>
    <row r="7" customFormat="false" ht="15" hidden="false" customHeight="false" outlineLevel="0" collapsed="false">
      <c r="A7" s="31" t="n">
        <f aca="true">TODAY()-2</f>
        <v>46313</v>
      </c>
      <c r="B7" s="30" t="s">
        <v>103</v>
      </c>
      <c r="C7" s="30" t="s">
        <v>165</v>
      </c>
      <c r="D7" s="30" t="s">
        <v>166</v>
      </c>
      <c r="E7" s="30" t="s">
        <v>167</v>
      </c>
      <c r="F7" s="31" t="n">
        <f aca="true">TODAY()+3</f>
        <v>46318</v>
      </c>
      <c r="G7" s="30" t="s">
        <v>94</v>
      </c>
      <c r="H7" s="30" t="s">
        <v>161</v>
      </c>
      <c r="I7" s="40" t="str">
        <f aca="true">IF(OR(E7="",H7="Hecho"),"",IF(F7="","Sin fecha",IF(F7&lt;TODAY(),"VENCIDO",IF(F7=TODAY(),"HOY",IF(F7-TODAY()&lt;=7,"Esta semana","")))))</f>
        <v>Esta semana</v>
      </c>
    </row>
    <row r="8" customFormat="false" ht="15" hidden="false" customHeight="false" outlineLevel="0" collapsed="false">
      <c r="A8" s="31" t="n">
        <f aca="true">TODAY()-1</f>
        <v>46314</v>
      </c>
      <c r="B8" s="30" t="s">
        <v>118</v>
      </c>
      <c r="C8" s="30" t="s">
        <v>68</v>
      </c>
      <c r="D8" s="30" t="s">
        <v>168</v>
      </c>
      <c r="E8" s="30" t="s">
        <v>169</v>
      </c>
      <c r="F8" s="31" t="n">
        <f aca="true">TODAY()+2</f>
        <v>46317</v>
      </c>
      <c r="G8" s="30" t="s">
        <v>117</v>
      </c>
      <c r="H8" s="30" t="s">
        <v>161</v>
      </c>
      <c r="I8" s="40" t="str">
        <f aca="true">IF(OR(E8="",H8="Hecho"),"",IF(F8="","Sin fecha",IF(F8&lt;TODAY(),"VENCIDO",IF(F8=TODAY(),"HOY",IF(F8-TODAY()&lt;=7,"Esta semana","")))))</f>
        <v>Esta semana</v>
      </c>
    </row>
    <row r="9" customFormat="false" ht="15" hidden="false" customHeight="false" outlineLevel="0" collapsed="false">
      <c r="A9" s="31" t="n">
        <f aca="true">TODAY()-30</f>
        <v>46285</v>
      </c>
      <c r="B9" s="30" t="s">
        <v>77</v>
      </c>
      <c r="C9" s="30" t="s">
        <v>170</v>
      </c>
      <c r="D9" s="30" t="s">
        <v>171</v>
      </c>
      <c r="E9" s="30" t="s">
        <v>172</v>
      </c>
      <c r="F9" s="31" t="n">
        <f aca="true">TODAY()+20</f>
        <v>46335</v>
      </c>
      <c r="G9" s="30" t="s">
        <v>85</v>
      </c>
      <c r="H9" s="30" t="s">
        <v>161</v>
      </c>
      <c r="I9" s="40" t="str">
        <f aca="true">IF(OR(E9="",H9="Hecho"),"",IF(F9="","Sin fecha",IF(F9&lt;TODAY(),"VENCIDO",IF(F9=TODAY(),"HOY",IF(F9-TODAY()&lt;=7,"Esta semana","")))))</f>
        <v/>
      </c>
    </row>
    <row r="10" customFormat="false" ht="15" hidden="false" customHeight="false" outlineLevel="0" collapsed="false">
      <c r="A10" s="31" t="n">
        <f aca="true">TODAY()-40</f>
        <v>46275</v>
      </c>
      <c r="B10" s="30" t="s">
        <v>110</v>
      </c>
      <c r="C10" s="30" t="s">
        <v>165</v>
      </c>
      <c r="D10" s="30" t="s">
        <v>173</v>
      </c>
      <c r="E10" s="30" t="s">
        <v>174</v>
      </c>
      <c r="F10" s="31"/>
      <c r="G10" s="30" t="s">
        <v>117</v>
      </c>
      <c r="H10" s="30" t="s">
        <v>175</v>
      </c>
      <c r="I10" s="40" t="str">
        <f aca="true">IF(OR(E10="",H10="Hecho"),"",IF(F10="","Sin fecha",IF(F10&lt;TODAY(),"VENCIDO",IF(F10=TODAY(),"HOY",IF(F10-TODAY()&lt;=7,"Esta semana","")))))</f>
        <v/>
      </c>
    </row>
    <row r="11" customFormat="false" ht="15" hidden="false" customHeight="false" outlineLevel="0" collapsed="false">
      <c r="A11" s="36"/>
      <c r="B11" s="35"/>
      <c r="C11" s="35"/>
      <c r="D11" s="35"/>
      <c r="E11" s="35"/>
      <c r="F11" s="36"/>
      <c r="G11" s="35"/>
      <c r="H11" s="35"/>
      <c r="I11" s="40" t="str">
        <f aca="true">IF(OR(E11="",H11="Hecho"),"",IF(F11="","Sin fecha",IF(F11&lt;TODAY(),"VENCIDO",IF(F11=TODAY(),"HOY",IF(F11-TODAY()&lt;=7,"Esta semana","")))))</f>
        <v/>
      </c>
    </row>
    <row r="12" customFormat="false" ht="15" hidden="false" customHeight="false" outlineLevel="0" collapsed="false">
      <c r="A12" s="36"/>
      <c r="B12" s="35"/>
      <c r="C12" s="35"/>
      <c r="D12" s="35"/>
      <c r="E12" s="35"/>
      <c r="F12" s="36"/>
      <c r="G12" s="35"/>
      <c r="H12" s="35"/>
      <c r="I12" s="40" t="str">
        <f aca="true">IF(OR(E12="",H12="Hecho"),"",IF(F12="","Sin fecha",IF(F12&lt;TODAY(),"VENCIDO",IF(F12=TODAY(),"HOY",IF(F12-TODAY()&lt;=7,"Esta semana","")))))</f>
        <v/>
      </c>
    </row>
    <row r="13" customFormat="false" ht="15" hidden="false" customHeight="false" outlineLevel="0" collapsed="false">
      <c r="A13" s="36"/>
      <c r="B13" s="35"/>
      <c r="C13" s="35"/>
      <c r="D13" s="35"/>
      <c r="E13" s="35"/>
      <c r="F13" s="36"/>
      <c r="G13" s="35"/>
      <c r="H13" s="35"/>
      <c r="I13" s="40" t="str">
        <f aca="true">IF(OR(E13="",H13="Hecho"),"",IF(F13="","Sin fecha",IF(F13&lt;TODAY(),"VENCIDO",IF(F13=TODAY(),"HOY",IF(F13-TODAY()&lt;=7,"Esta semana","")))))</f>
        <v/>
      </c>
    </row>
    <row r="14" customFormat="false" ht="15" hidden="false" customHeight="false" outlineLevel="0" collapsed="false">
      <c r="A14" s="36"/>
      <c r="B14" s="35"/>
      <c r="C14" s="35"/>
      <c r="D14" s="35"/>
      <c r="E14" s="35"/>
      <c r="F14" s="36"/>
      <c r="G14" s="35"/>
      <c r="H14" s="35"/>
      <c r="I14" s="40" t="str">
        <f aca="true">IF(OR(E14="",H14="Hecho"),"",IF(F14="","Sin fecha",IF(F14&lt;TODAY(),"VENCIDO",IF(F14=TODAY(),"HOY",IF(F14-TODAY()&lt;=7,"Esta semana","")))))</f>
        <v/>
      </c>
    </row>
    <row r="15" customFormat="false" ht="15" hidden="false" customHeight="false" outlineLevel="0" collapsed="false">
      <c r="A15" s="36"/>
      <c r="B15" s="35"/>
      <c r="C15" s="35"/>
      <c r="D15" s="35"/>
      <c r="E15" s="35"/>
      <c r="F15" s="36"/>
      <c r="G15" s="35"/>
      <c r="H15" s="35"/>
      <c r="I15" s="40" t="str">
        <f aca="true">IF(OR(E15="",H15="Hecho"),"",IF(F15="","Sin fecha",IF(F15&lt;TODAY(),"VENCIDO",IF(F15=TODAY(),"HOY",IF(F15-TODAY()&lt;=7,"Esta semana","")))))</f>
        <v/>
      </c>
    </row>
    <row r="16" customFormat="false" ht="15" hidden="false" customHeight="false" outlineLevel="0" collapsed="false">
      <c r="A16" s="36"/>
      <c r="B16" s="35"/>
      <c r="C16" s="35"/>
      <c r="D16" s="35"/>
      <c r="E16" s="35"/>
      <c r="F16" s="36"/>
      <c r="G16" s="35"/>
      <c r="H16" s="35"/>
      <c r="I16" s="40" t="str">
        <f aca="true">IF(OR(E16="",H16="Hecho"),"",IF(F16="","Sin fecha",IF(F16&lt;TODAY(),"VENCIDO",IF(F16=TODAY(),"HOY",IF(F16-TODAY()&lt;=7,"Esta semana","")))))</f>
        <v/>
      </c>
    </row>
    <row r="17" customFormat="false" ht="15" hidden="false" customHeight="false" outlineLevel="0" collapsed="false">
      <c r="A17" s="36"/>
      <c r="B17" s="35"/>
      <c r="C17" s="35"/>
      <c r="D17" s="35"/>
      <c r="E17" s="35"/>
      <c r="F17" s="36"/>
      <c r="G17" s="35"/>
      <c r="H17" s="35"/>
      <c r="I17" s="40" t="str">
        <f aca="true">IF(OR(E17="",H17="Hecho"),"",IF(F17="","Sin fecha",IF(F17&lt;TODAY(),"VENCIDO",IF(F17=TODAY(),"HOY",IF(F17-TODAY()&lt;=7,"Esta semana","")))))</f>
        <v/>
      </c>
    </row>
    <row r="18" customFormat="false" ht="15" hidden="false" customHeight="false" outlineLevel="0" collapsed="false">
      <c r="A18" s="36"/>
      <c r="B18" s="35"/>
      <c r="C18" s="35"/>
      <c r="D18" s="35"/>
      <c r="E18" s="35"/>
      <c r="F18" s="36"/>
      <c r="G18" s="35"/>
      <c r="H18" s="35"/>
      <c r="I18" s="40" t="str">
        <f aca="true">IF(OR(E18="",H18="Hecho"),"",IF(F18="","Sin fecha",IF(F18&lt;TODAY(),"VENCIDO",IF(F18=TODAY(),"HOY",IF(F18-TODAY()&lt;=7,"Esta semana","")))))</f>
        <v/>
      </c>
    </row>
    <row r="19" customFormat="false" ht="15" hidden="false" customHeight="false" outlineLevel="0" collapsed="false">
      <c r="A19" s="36"/>
      <c r="B19" s="35"/>
      <c r="C19" s="35"/>
      <c r="D19" s="35"/>
      <c r="E19" s="35"/>
      <c r="F19" s="36"/>
      <c r="G19" s="35"/>
      <c r="H19" s="35"/>
      <c r="I19" s="40" t="str">
        <f aca="true">IF(OR(E19="",H19="Hecho"),"",IF(F19="","Sin fecha",IF(F19&lt;TODAY(),"VENCIDO",IF(F19=TODAY(),"HOY",IF(F19-TODAY()&lt;=7,"Esta semana","")))))</f>
        <v/>
      </c>
    </row>
    <row r="20" customFormat="false" ht="15" hidden="false" customHeight="false" outlineLevel="0" collapsed="false">
      <c r="A20" s="36"/>
      <c r="B20" s="35"/>
      <c r="C20" s="35"/>
      <c r="D20" s="35"/>
      <c r="E20" s="35"/>
      <c r="F20" s="36"/>
      <c r="G20" s="35"/>
      <c r="H20" s="35"/>
      <c r="I20" s="40" t="str">
        <f aca="true">IF(OR(E20="",H20="Hecho"),"",IF(F20="","Sin fecha",IF(F20&lt;TODAY(),"VENCIDO",IF(F20=TODAY(),"HOY",IF(F20-TODAY()&lt;=7,"Esta semana","")))))</f>
        <v/>
      </c>
    </row>
    <row r="21" customFormat="false" ht="15" hidden="false" customHeight="false" outlineLevel="0" collapsed="false">
      <c r="A21" s="36"/>
      <c r="B21" s="35"/>
      <c r="C21" s="35"/>
      <c r="D21" s="35"/>
      <c r="E21" s="35"/>
      <c r="F21" s="36"/>
      <c r="G21" s="35"/>
      <c r="H21" s="35"/>
      <c r="I21" s="40" t="str">
        <f aca="true">IF(OR(E21="",H21="Hecho"),"",IF(F21="","Sin fecha",IF(F21&lt;TODAY(),"VENCIDO",IF(F21=TODAY(),"HOY",IF(F21-TODAY()&lt;=7,"Esta semana","")))))</f>
        <v/>
      </c>
    </row>
    <row r="22" customFormat="false" ht="15" hidden="false" customHeight="false" outlineLevel="0" collapsed="false">
      <c r="A22" s="36"/>
      <c r="B22" s="35"/>
      <c r="C22" s="35"/>
      <c r="D22" s="35"/>
      <c r="E22" s="35"/>
      <c r="F22" s="36"/>
      <c r="G22" s="35"/>
      <c r="H22" s="35"/>
      <c r="I22" s="40" t="str">
        <f aca="true">IF(OR(E22="",H22="Hecho"),"",IF(F22="","Sin fecha",IF(F22&lt;TODAY(),"VENCIDO",IF(F22=TODAY(),"HOY",IF(F22-TODAY()&lt;=7,"Esta semana","")))))</f>
        <v/>
      </c>
    </row>
    <row r="23" customFormat="false" ht="15" hidden="false" customHeight="false" outlineLevel="0" collapsed="false">
      <c r="A23" s="36"/>
      <c r="B23" s="35"/>
      <c r="C23" s="35"/>
      <c r="D23" s="35"/>
      <c r="E23" s="35"/>
      <c r="F23" s="36"/>
      <c r="G23" s="35"/>
      <c r="H23" s="35"/>
      <c r="I23" s="40" t="str">
        <f aca="true">IF(OR(E23="",H23="Hecho"),"",IF(F23="","Sin fecha",IF(F23&lt;TODAY(),"VENCIDO",IF(F23=TODAY(),"HOY",IF(F23-TODAY()&lt;=7,"Esta semana","")))))</f>
        <v/>
      </c>
    </row>
    <row r="24" customFormat="false" ht="15" hidden="false" customHeight="false" outlineLevel="0" collapsed="false">
      <c r="A24" s="36"/>
      <c r="B24" s="35"/>
      <c r="C24" s="35"/>
      <c r="D24" s="35"/>
      <c r="E24" s="35"/>
      <c r="F24" s="36"/>
      <c r="G24" s="35"/>
      <c r="H24" s="35"/>
      <c r="I24" s="40" t="str">
        <f aca="true">IF(OR(E24="",H24="Hecho"),"",IF(F24="","Sin fecha",IF(F24&lt;TODAY(),"VENCIDO",IF(F24=TODAY(),"HOY",IF(F24-TODAY()&lt;=7,"Esta semana","")))))</f>
        <v/>
      </c>
    </row>
    <row r="25" customFormat="false" ht="15" hidden="false" customHeight="false" outlineLevel="0" collapsed="false">
      <c r="A25" s="36"/>
      <c r="B25" s="35"/>
      <c r="C25" s="35"/>
      <c r="D25" s="35"/>
      <c r="E25" s="35"/>
      <c r="F25" s="36"/>
      <c r="G25" s="35"/>
      <c r="H25" s="35"/>
      <c r="I25" s="40" t="str">
        <f aca="true">IF(OR(E25="",H25="Hecho"),"",IF(F25="","Sin fecha",IF(F25&lt;TODAY(),"VENCIDO",IF(F25=TODAY(),"HOY",IF(F25-TODAY()&lt;=7,"Esta semana","")))))</f>
        <v/>
      </c>
    </row>
    <row r="26" customFormat="false" ht="15" hidden="false" customHeight="false" outlineLevel="0" collapsed="false">
      <c r="A26" s="36"/>
      <c r="B26" s="35"/>
      <c r="C26" s="35"/>
      <c r="D26" s="35"/>
      <c r="E26" s="35"/>
      <c r="F26" s="36"/>
      <c r="G26" s="35"/>
      <c r="H26" s="35"/>
      <c r="I26" s="40" t="str">
        <f aca="true">IF(OR(E26="",H26="Hecho"),"",IF(F26="","Sin fecha",IF(F26&lt;TODAY(),"VENCIDO",IF(F26=TODAY(),"HOY",IF(F26-TODAY()&lt;=7,"Esta semana","")))))</f>
        <v/>
      </c>
    </row>
    <row r="27" customFormat="false" ht="15" hidden="false" customHeight="false" outlineLevel="0" collapsed="false">
      <c r="A27" s="36"/>
      <c r="B27" s="35"/>
      <c r="C27" s="35"/>
      <c r="D27" s="35"/>
      <c r="E27" s="35"/>
      <c r="F27" s="36"/>
      <c r="G27" s="35"/>
      <c r="H27" s="35"/>
      <c r="I27" s="40" t="str">
        <f aca="true">IF(OR(E27="",H27="Hecho"),"",IF(F27="","Sin fecha",IF(F27&lt;TODAY(),"VENCIDO",IF(F27=TODAY(),"HOY",IF(F27-TODAY()&lt;=7,"Esta semana","")))))</f>
        <v/>
      </c>
    </row>
    <row r="28" customFormat="false" ht="15" hidden="false" customHeight="false" outlineLevel="0" collapsed="false">
      <c r="A28" s="36"/>
      <c r="B28" s="35"/>
      <c r="C28" s="35"/>
      <c r="D28" s="35"/>
      <c r="E28" s="35"/>
      <c r="F28" s="36"/>
      <c r="G28" s="35"/>
      <c r="H28" s="35"/>
      <c r="I28" s="40" t="str">
        <f aca="true">IF(OR(E28="",H28="Hecho"),"",IF(F28="","Sin fecha",IF(F28&lt;TODAY(),"VENCIDO",IF(F28=TODAY(),"HOY",IF(F28-TODAY()&lt;=7,"Esta semana","")))))</f>
        <v/>
      </c>
    </row>
    <row r="29" customFormat="false" ht="15" hidden="false" customHeight="false" outlineLevel="0" collapsed="false">
      <c r="A29" s="36"/>
      <c r="B29" s="35"/>
      <c r="C29" s="35"/>
      <c r="D29" s="35"/>
      <c r="E29" s="35"/>
      <c r="F29" s="36"/>
      <c r="G29" s="35"/>
      <c r="H29" s="35"/>
      <c r="I29" s="40" t="str">
        <f aca="true">IF(OR(E29="",H29="Hecho"),"",IF(F29="","Sin fecha",IF(F29&lt;TODAY(),"VENCIDO",IF(F29=TODAY(),"HOY",IF(F29-TODAY()&lt;=7,"Esta semana","")))))</f>
        <v/>
      </c>
    </row>
    <row r="30" customFormat="false" ht="15" hidden="false" customHeight="false" outlineLevel="0" collapsed="false">
      <c r="A30" s="36"/>
      <c r="B30" s="35"/>
      <c r="C30" s="35"/>
      <c r="D30" s="35"/>
      <c r="E30" s="35"/>
      <c r="F30" s="36"/>
      <c r="G30" s="35"/>
      <c r="H30" s="35"/>
      <c r="I30" s="40" t="str">
        <f aca="true">IF(OR(E30="",H30="Hecho"),"",IF(F30="","Sin fecha",IF(F30&lt;TODAY(),"VENCIDO",IF(F30=TODAY(),"HOY",IF(F30-TODAY()&lt;=7,"Esta semana","")))))</f>
        <v/>
      </c>
    </row>
    <row r="31" customFormat="false" ht="15" hidden="false" customHeight="false" outlineLevel="0" collapsed="false">
      <c r="A31" s="36"/>
      <c r="B31" s="35"/>
      <c r="C31" s="35"/>
      <c r="D31" s="35"/>
      <c r="E31" s="35"/>
      <c r="F31" s="36"/>
      <c r="G31" s="35"/>
      <c r="H31" s="35"/>
      <c r="I31" s="40" t="str">
        <f aca="true">IF(OR(E31="",H31="Hecho"),"",IF(F31="","Sin fecha",IF(F31&lt;TODAY(),"VENCIDO",IF(F31=TODAY(),"HOY",IF(F31-TODAY()&lt;=7,"Esta semana","")))))</f>
        <v/>
      </c>
    </row>
    <row r="32" customFormat="false" ht="15" hidden="false" customHeight="false" outlineLevel="0" collapsed="false">
      <c r="A32" s="36"/>
      <c r="B32" s="35"/>
      <c r="C32" s="35"/>
      <c r="D32" s="35"/>
      <c r="E32" s="35"/>
      <c r="F32" s="36"/>
      <c r="G32" s="35"/>
      <c r="H32" s="35"/>
      <c r="I32" s="40" t="str">
        <f aca="true">IF(OR(E32="",H32="Hecho"),"",IF(F32="","Sin fecha",IF(F32&lt;TODAY(),"VENCIDO",IF(F32=TODAY(),"HOY",IF(F32-TODAY()&lt;=7,"Esta semana","")))))</f>
        <v/>
      </c>
    </row>
    <row r="33" customFormat="false" ht="15" hidden="false" customHeight="false" outlineLevel="0" collapsed="false">
      <c r="A33" s="36"/>
      <c r="B33" s="35"/>
      <c r="C33" s="35"/>
      <c r="D33" s="35"/>
      <c r="E33" s="35"/>
      <c r="F33" s="36"/>
      <c r="G33" s="35"/>
      <c r="H33" s="35"/>
      <c r="I33" s="40" t="str">
        <f aca="true">IF(OR(E33="",H33="Hecho"),"",IF(F33="","Sin fecha",IF(F33&lt;TODAY(),"VENCIDO",IF(F33=TODAY(),"HOY",IF(F33-TODAY()&lt;=7,"Esta semana","")))))</f>
        <v/>
      </c>
    </row>
    <row r="34" customFormat="false" ht="15" hidden="false" customHeight="false" outlineLevel="0" collapsed="false">
      <c r="A34" s="36"/>
      <c r="B34" s="35"/>
      <c r="C34" s="35"/>
      <c r="D34" s="35"/>
      <c r="E34" s="35"/>
      <c r="F34" s="36"/>
      <c r="G34" s="35"/>
      <c r="H34" s="35"/>
      <c r="I34" s="40" t="str">
        <f aca="true">IF(OR(E34="",H34="Hecho"),"",IF(F34="","Sin fecha",IF(F34&lt;TODAY(),"VENCIDO",IF(F34=TODAY(),"HOY",IF(F34-TODAY()&lt;=7,"Esta semana","")))))</f>
        <v/>
      </c>
    </row>
    <row r="35" customFormat="false" ht="15" hidden="false" customHeight="false" outlineLevel="0" collapsed="false">
      <c r="A35" s="36"/>
      <c r="B35" s="35"/>
      <c r="C35" s="35"/>
      <c r="D35" s="35"/>
      <c r="E35" s="35"/>
      <c r="F35" s="36"/>
      <c r="G35" s="35"/>
      <c r="H35" s="35"/>
      <c r="I35" s="40" t="str">
        <f aca="true">IF(OR(E35="",H35="Hecho"),"",IF(F35="","Sin fecha",IF(F35&lt;TODAY(),"VENCIDO",IF(F35=TODAY(),"HOY",IF(F35-TODAY()&lt;=7,"Esta semana","")))))</f>
        <v/>
      </c>
    </row>
    <row r="36" customFormat="false" ht="15" hidden="false" customHeight="false" outlineLevel="0" collapsed="false">
      <c r="A36" s="36"/>
      <c r="B36" s="35"/>
      <c r="C36" s="35"/>
      <c r="D36" s="35"/>
      <c r="E36" s="35"/>
      <c r="F36" s="36"/>
      <c r="G36" s="35"/>
      <c r="H36" s="35"/>
      <c r="I36" s="40" t="str">
        <f aca="true">IF(OR(E36="",H36="Hecho"),"",IF(F36="","Sin fecha",IF(F36&lt;TODAY(),"VENCIDO",IF(F36=TODAY(),"HOY",IF(F36-TODAY()&lt;=7,"Esta semana","")))))</f>
        <v/>
      </c>
    </row>
    <row r="37" customFormat="false" ht="15" hidden="false" customHeight="false" outlineLevel="0" collapsed="false">
      <c r="A37" s="36"/>
      <c r="B37" s="35"/>
      <c r="C37" s="35"/>
      <c r="D37" s="35"/>
      <c r="E37" s="35"/>
      <c r="F37" s="36"/>
      <c r="G37" s="35"/>
      <c r="H37" s="35"/>
      <c r="I37" s="40" t="str">
        <f aca="true">IF(OR(E37="",H37="Hecho"),"",IF(F37="","Sin fecha",IF(F37&lt;TODAY(),"VENCIDO",IF(F37=TODAY(),"HOY",IF(F37-TODAY()&lt;=7,"Esta semana","")))))</f>
        <v/>
      </c>
    </row>
    <row r="38" customFormat="false" ht="15" hidden="false" customHeight="false" outlineLevel="0" collapsed="false">
      <c r="A38" s="36"/>
      <c r="B38" s="35"/>
      <c r="C38" s="35"/>
      <c r="D38" s="35"/>
      <c r="E38" s="35"/>
      <c r="F38" s="36"/>
      <c r="G38" s="35"/>
      <c r="H38" s="35"/>
      <c r="I38" s="40" t="str">
        <f aca="true">IF(OR(E38="",H38="Hecho"),"",IF(F38="","Sin fecha",IF(F38&lt;TODAY(),"VENCIDO",IF(F38=TODAY(),"HOY",IF(F38-TODAY()&lt;=7,"Esta semana","")))))</f>
        <v/>
      </c>
    </row>
    <row r="39" customFormat="false" ht="15" hidden="false" customHeight="false" outlineLevel="0" collapsed="false">
      <c r="A39" s="36"/>
      <c r="B39" s="35"/>
      <c r="C39" s="35"/>
      <c r="D39" s="35"/>
      <c r="E39" s="35"/>
      <c r="F39" s="36"/>
      <c r="G39" s="35"/>
      <c r="H39" s="35"/>
      <c r="I39" s="40" t="str">
        <f aca="true">IF(OR(E39="",H39="Hecho"),"",IF(F39="","Sin fecha",IF(F39&lt;TODAY(),"VENCIDO",IF(F39=TODAY(),"HOY",IF(F39-TODAY()&lt;=7,"Esta semana","")))))</f>
        <v/>
      </c>
    </row>
    <row r="40" customFormat="false" ht="15" hidden="false" customHeight="false" outlineLevel="0" collapsed="false">
      <c r="A40" s="36"/>
      <c r="B40" s="35"/>
      <c r="C40" s="35"/>
      <c r="D40" s="35"/>
      <c r="E40" s="35"/>
      <c r="F40" s="36"/>
      <c r="G40" s="35"/>
      <c r="H40" s="35"/>
      <c r="I40" s="40" t="str">
        <f aca="true">IF(OR(E40="",H40="Hecho"),"",IF(F40="","Sin fecha",IF(F40&lt;TODAY(),"VENCIDO",IF(F40=TODAY(),"HOY",IF(F40-TODAY()&lt;=7,"Esta semana","")))))</f>
        <v/>
      </c>
    </row>
    <row r="41" customFormat="false" ht="15" hidden="false" customHeight="false" outlineLevel="0" collapsed="false">
      <c r="A41" s="36"/>
      <c r="B41" s="35"/>
      <c r="C41" s="35"/>
      <c r="D41" s="35"/>
      <c r="E41" s="35"/>
      <c r="F41" s="36"/>
      <c r="G41" s="35"/>
      <c r="H41" s="35"/>
      <c r="I41" s="40" t="str">
        <f aca="true">IF(OR(E41="",H41="Hecho"),"",IF(F41="","Sin fecha",IF(F41&lt;TODAY(),"VENCIDO",IF(F41=TODAY(),"HOY",IF(F41-TODAY()&lt;=7,"Esta semana","")))))</f>
        <v/>
      </c>
    </row>
    <row r="42" customFormat="false" ht="15" hidden="false" customHeight="false" outlineLevel="0" collapsed="false">
      <c r="A42" s="36"/>
      <c r="B42" s="35"/>
      <c r="C42" s="35"/>
      <c r="D42" s="35"/>
      <c r="E42" s="35"/>
      <c r="F42" s="36"/>
      <c r="G42" s="35"/>
      <c r="H42" s="35"/>
      <c r="I42" s="40" t="str">
        <f aca="true">IF(OR(E42="",H42="Hecho"),"",IF(F42="","Sin fecha",IF(F42&lt;TODAY(),"VENCIDO",IF(F42=TODAY(),"HOY",IF(F42-TODAY()&lt;=7,"Esta semana","")))))</f>
        <v/>
      </c>
    </row>
    <row r="43" customFormat="false" ht="15" hidden="false" customHeight="false" outlineLevel="0" collapsed="false">
      <c r="A43" s="36"/>
      <c r="B43" s="35"/>
      <c r="C43" s="35"/>
      <c r="D43" s="35"/>
      <c r="E43" s="35"/>
      <c r="F43" s="36"/>
      <c r="G43" s="35"/>
      <c r="H43" s="35"/>
      <c r="I43" s="40" t="str">
        <f aca="true">IF(OR(E43="",H43="Hecho"),"",IF(F43="","Sin fecha",IF(F43&lt;TODAY(),"VENCIDO",IF(F43=TODAY(),"HOY",IF(F43-TODAY()&lt;=7,"Esta semana","")))))</f>
        <v/>
      </c>
    </row>
    <row r="44" customFormat="false" ht="15" hidden="false" customHeight="false" outlineLevel="0" collapsed="false">
      <c r="A44" s="36"/>
      <c r="B44" s="35"/>
      <c r="C44" s="35"/>
      <c r="D44" s="35"/>
      <c r="E44" s="35"/>
      <c r="F44" s="36"/>
      <c r="G44" s="35"/>
      <c r="H44" s="35"/>
      <c r="I44" s="40" t="str">
        <f aca="true">IF(OR(E44="",H44="Hecho"),"",IF(F44="","Sin fecha",IF(F44&lt;TODAY(),"VENCIDO",IF(F44=TODAY(),"HOY",IF(F44-TODAY()&lt;=7,"Esta semana","")))))</f>
        <v/>
      </c>
    </row>
    <row r="45" customFormat="false" ht="15" hidden="false" customHeight="false" outlineLevel="0" collapsed="false">
      <c r="A45" s="36"/>
      <c r="B45" s="35"/>
      <c r="C45" s="35"/>
      <c r="D45" s="35"/>
      <c r="E45" s="35"/>
      <c r="F45" s="36"/>
      <c r="G45" s="35"/>
      <c r="H45" s="35"/>
      <c r="I45" s="40" t="str">
        <f aca="true">IF(OR(E45="",H45="Hecho"),"",IF(F45="","Sin fecha",IF(F45&lt;TODAY(),"VENCIDO",IF(F45=TODAY(),"HOY",IF(F45-TODAY()&lt;=7,"Esta semana","")))))</f>
        <v/>
      </c>
    </row>
    <row r="46" customFormat="false" ht="15" hidden="false" customHeight="false" outlineLevel="0" collapsed="false">
      <c r="A46" s="36"/>
      <c r="B46" s="35"/>
      <c r="C46" s="35"/>
      <c r="D46" s="35"/>
      <c r="E46" s="35"/>
      <c r="F46" s="36"/>
      <c r="G46" s="35"/>
      <c r="H46" s="35"/>
      <c r="I46" s="40" t="str">
        <f aca="true">IF(OR(E46="",H46="Hecho"),"",IF(F46="","Sin fecha",IF(F46&lt;TODAY(),"VENCIDO",IF(F46=TODAY(),"HOY",IF(F46-TODAY()&lt;=7,"Esta semana","")))))</f>
        <v/>
      </c>
    </row>
    <row r="47" customFormat="false" ht="15" hidden="false" customHeight="false" outlineLevel="0" collapsed="false">
      <c r="A47" s="36"/>
      <c r="B47" s="35"/>
      <c r="C47" s="35"/>
      <c r="D47" s="35"/>
      <c r="E47" s="35"/>
      <c r="F47" s="36"/>
      <c r="G47" s="35"/>
      <c r="H47" s="35"/>
      <c r="I47" s="40" t="str">
        <f aca="true">IF(OR(E47="",H47="Hecho"),"",IF(F47="","Sin fecha",IF(F47&lt;TODAY(),"VENCIDO",IF(F47=TODAY(),"HOY",IF(F47-TODAY()&lt;=7,"Esta semana","")))))</f>
        <v/>
      </c>
    </row>
    <row r="48" customFormat="false" ht="15" hidden="false" customHeight="false" outlineLevel="0" collapsed="false">
      <c r="A48" s="36"/>
      <c r="B48" s="35"/>
      <c r="C48" s="35"/>
      <c r="D48" s="35"/>
      <c r="E48" s="35"/>
      <c r="F48" s="36"/>
      <c r="G48" s="35"/>
      <c r="H48" s="35"/>
      <c r="I48" s="40" t="str">
        <f aca="true">IF(OR(E48="",H48="Hecho"),"",IF(F48="","Sin fecha",IF(F48&lt;TODAY(),"VENCIDO",IF(F48=TODAY(),"HOY",IF(F48-TODAY()&lt;=7,"Esta semana","")))))</f>
        <v/>
      </c>
    </row>
    <row r="49" customFormat="false" ht="15" hidden="false" customHeight="false" outlineLevel="0" collapsed="false">
      <c r="A49" s="36"/>
      <c r="B49" s="35"/>
      <c r="C49" s="35"/>
      <c r="D49" s="35"/>
      <c r="E49" s="35"/>
      <c r="F49" s="36"/>
      <c r="G49" s="35"/>
      <c r="H49" s="35"/>
      <c r="I49" s="40" t="str">
        <f aca="true">IF(OR(E49="",H49="Hecho"),"",IF(F49="","Sin fecha",IF(F49&lt;TODAY(),"VENCIDO",IF(F49=TODAY(),"HOY",IF(F49-TODAY()&lt;=7,"Esta semana","")))))</f>
        <v/>
      </c>
    </row>
    <row r="50" customFormat="false" ht="15" hidden="false" customHeight="false" outlineLevel="0" collapsed="false">
      <c r="A50" s="36"/>
      <c r="B50" s="35"/>
      <c r="C50" s="35"/>
      <c r="D50" s="35"/>
      <c r="E50" s="35"/>
      <c r="F50" s="36"/>
      <c r="G50" s="35"/>
      <c r="H50" s="35"/>
      <c r="I50" s="40" t="str">
        <f aca="true">IF(OR(E50="",H50="Hecho"),"",IF(F50="","Sin fecha",IF(F50&lt;TODAY(),"VENCIDO",IF(F50=TODAY(),"HOY",IF(F50-TODAY()&lt;=7,"Esta semana","")))))</f>
        <v/>
      </c>
    </row>
    <row r="51" customFormat="false" ht="15" hidden="false" customHeight="false" outlineLevel="0" collapsed="false">
      <c r="A51" s="36"/>
      <c r="B51" s="35"/>
      <c r="C51" s="35"/>
      <c r="D51" s="35"/>
      <c r="E51" s="35"/>
      <c r="F51" s="36"/>
      <c r="G51" s="35"/>
      <c r="H51" s="35"/>
      <c r="I51" s="40" t="str">
        <f aca="true">IF(OR(E51="",H51="Hecho"),"",IF(F51="","Sin fecha",IF(F51&lt;TODAY(),"VENCIDO",IF(F51=TODAY(),"HOY",IF(F51-TODAY()&lt;=7,"Esta semana","")))))</f>
        <v/>
      </c>
    </row>
    <row r="52" customFormat="false" ht="15" hidden="false" customHeight="false" outlineLevel="0" collapsed="false">
      <c r="A52" s="36"/>
      <c r="B52" s="35"/>
      <c r="C52" s="35"/>
      <c r="D52" s="35"/>
      <c r="E52" s="35"/>
      <c r="F52" s="36"/>
      <c r="G52" s="35"/>
      <c r="H52" s="35"/>
      <c r="I52" s="40" t="str">
        <f aca="true">IF(OR(E52="",H52="Hecho"),"",IF(F52="","Sin fecha",IF(F52&lt;TODAY(),"VENCIDO",IF(F52=TODAY(),"HOY",IF(F52-TODAY()&lt;=7,"Esta semana","")))))</f>
        <v/>
      </c>
    </row>
    <row r="53" customFormat="false" ht="15" hidden="false" customHeight="false" outlineLevel="0" collapsed="false">
      <c r="A53" s="36"/>
      <c r="B53" s="35"/>
      <c r="C53" s="35"/>
      <c r="D53" s="35"/>
      <c r="E53" s="35"/>
      <c r="F53" s="36"/>
      <c r="G53" s="35"/>
      <c r="H53" s="35"/>
      <c r="I53" s="40" t="str">
        <f aca="true">IF(OR(E53="",H53="Hecho"),"",IF(F53="","Sin fecha",IF(F53&lt;TODAY(),"VENCIDO",IF(F53=TODAY(),"HOY",IF(F53-TODAY()&lt;=7,"Esta semana","")))))</f>
        <v/>
      </c>
    </row>
    <row r="54" customFormat="false" ht="15" hidden="false" customHeight="false" outlineLevel="0" collapsed="false">
      <c r="A54" s="36"/>
      <c r="B54" s="35"/>
      <c r="C54" s="35"/>
      <c r="D54" s="35"/>
      <c r="E54" s="35"/>
      <c r="F54" s="36"/>
      <c r="G54" s="35"/>
      <c r="H54" s="35"/>
      <c r="I54" s="40" t="str">
        <f aca="true">IF(OR(E54="",H54="Hecho"),"",IF(F54="","Sin fecha",IF(F54&lt;TODAY(),"VENCIDO",IF(F54=TODAY(),"HOY",IF(F54-TODAY()&lt;=7,"Esta semana","")))))</f>
        <v/>
      </c>
    </row>
    <row r="55" customFormat="false" ht="15" hidden="false" customHeight="false" outlineLevel="0" collapsed="false">
      <c r="A55" s="36"/>
      <c r="B55" s="35"/>
      <c r="C55" s="35"/>
      <c r="D55" s="35"/>
      <c r="E55" s="35"/>
      <c r="F55" s="36"/>
      <c r="G55" s="35"/>
      <c r="H55" s="35"/>
      <c r="I55" s="40" t="str">
        <f aca="true">IF(OR(E55="",H55="Hecho"),"",IF(F55="","Sin fecha",IF(F55&lt;TODAY(),"VENCIDO",IF(F55=TODAY(),"HOY",IF(F55-TODAY()&lt;=7,"Esta semana","")))))</f>
        <v/>
      </c>
    </row>
    <row r="56" customFormat="false" ht="15" hidden="false" customHeight="false" outlineLevel="0" collapsed="false">
      <c r="A56" s="36"/>
      <c r="B56" s="35"/>
      <c r="C56" s="35"/>
      <c r="D56" s="35"/>
      <c r="E56" s="35"/>
      <c r="F56" s="36"/>
      <c r="G56" s="35"/>
      <c r="H56" s="35"/>
      <c r="I56" s="40" t="str">
        <f aca="true">IF(OR(E56="",H56="Hecho"),"",IF(F56="","Sin fecha",IF(F56&lt;TODAY(),"VENCIDO",IF(F56=TODAY(),"HOY",IF(F56-TODAY()&lt;=7,"Esta semana","")))))</f>
        <v/>
      </c>
    </row>
    <row r="57" customFormat="false" ht="15" hidden="false" customHeight="false" outlineLevel="0" collapsed="false">
      <c r="A57" s="36"/>
      <c r="B57" s="35"/>
      <c r="C57" s="35"/>
      <c r="D57" s="35"/>
      <c r="E57" s="35"/>
      <c r="F57" s="36"/>
      <c r="G57" s="35"/>
      <c r="H57" s="35"/>
      <c r="I57" s="40" t="str">
        <f aca="true">IF(OR(E57="",H57="Hecho"),"",IF(F57="","Sin fecha",IF(F57&lt;TODAY(),"VENCIDO",IF(F57=TODAY(),"HOY",IF(F57-TODAY()&lt;=7,"Esta semana","")))))</f>
        <v/>
      </c>
    </row>
    <row r="58" customFormat="false" ht="15" hidden="false" customHeight="false" outlineLevel="0" collapsed="false">
      <c r="A58" s="36"/>
      <c r="B58" s="35"/>
      <c r="C58" s="35"/>
      <c r="D58" s="35"/>
      <c r="E58" s="35"/>
      <c r="F58" s="36"/>
      <c r="G58" s="35"/>
      <c r="H58" s="35"/>
      <c r="I58" s="40" t="str">
        <f aca="true">IF(OR(E58="",H58="Hecho"),"",IF(F58="","Sin fecha",IF(F58&lt;TODAY(),"VENCIDO",IF(F58=TODAY(),"HOY",IF(F58-TODAY()&lt;=7,"Esta semana","")))))</f>
        <v/>
      </c>
    </row>
    <row r="59" customFormat="false" ht="15" hidden="false" customHeight="false" outlineLevel="0" collapsed="false">
      <c r="A59" s="36"/>
      <c r="B59" s="35"/>
      <c r="C59" s="35"/>
      <c r="D59" s="35"/>
      <c r="E59" s="35"/>
      <c r="F59" s="36"/>
      <c r="G59" s="35"/>
      <c r="H59" s="35"/>
      <c r="I59" s="40" t="str">
        <f aca="true">IF(OR(E59="",H59="Hecho"),"",IF(F59="","Sin fecha",IF(F59&lt;TODAY(),"VENCIDO",IF(F59=TODAY(),"HOY",IF(F59-TODAY()&lt;=7,"Esta semana","")))))</f>
        <v/>
      </c>
    </row>
    <row r="60" customFormat="false" ht="15" hidden="false" customHeight="false" outlineLevel="0" collapsed="false">
      <c r="A60" s="36"/>
      <c r="B60" s="35"/>
      <c r="C60" s="35"/>
      <c r="D60" s="35"/>
      <c r="E60" s="35"/>
      <c r="F60" s="36"/>
      <c r="G60" s="35"/>
      <c r="H60" s="35"/>
      <c r="I60" s="40" t="str">
        <f aca="true">IF(OR(E60="",H60="Hecho"),"",IF(F60="","Sin fecha",IF(F60&lt;TODAY(),"VENCIDO",IF(F60=TODAY(),"HOY",IF(F60-TODAY()&lt;=7,"Esta semana","")))))</f>
        <v/>
      </c>
    </row>
    <row r="61" customFormat="false" ht="15" hidden="false" customHeight="false" outlineLevel="0" collapsed="false">
      <c r="A61" s="36"/>
      <c r="B61" s="35"/>
      <c r="C61" s="35"/>
      <c r="D61" s="35"/>
      <c r="E61" s="35"/>
      <c r="F61" s="36"/>
      <c r="G61" s="35"/>
      <c r="H61" s="35"/>
      <c r="I61" s="40" t="str">
        <f aca="true">IF(OR(E61="",H61="Hecho"),"",IF(F61="","Sin fecha",IF(F61&lt;TODAY(),"VENCIDO",IF(F61=TODAY(),"HOY",IF(F61-TODAY()&lt;=7,"Esta semana","")))))</f>
        <v/>
      </c>
    </row>
    <row r="62" customFormat="false" ht="15" hidden="false" customHeight="false" outlineLevel="0" collapsed="false">
      <c r="A62" s="36"/>
      <c r="B62" s="35"/>
      <c r="C62" s="35"/>
      <c r="D62" s="35"/>
      <c r="E62" s="35"/>
      <c r="F62" s="36"/>
      <c r="G62" s="35"/>
      <c r="H62" s="35"/>
      <c r="I62" s="40" t="str">
        <f aca="true">IF(OR(E62="",H62="Hecho"),"",IF(F62="","Sin fecha",IF(F62&lt;TODAY(),"VENCIDO",IF(F62=TODAY(),"HOY",IF(F62-TODAY()&lt;=7,"Esta semana","")))))</f>
        <v/>
      </c>
    </row>
    <row r="63" customFormat="false" ht="15" hidden="false" customHeight="false" outlineLevel="0" collapsed="false">
      <c r="A63" s="36"/>
      <c r="B63" s="35"/>
      <c r="C63" s="35"/>
      <c r="D63" s="35"/>
      <c r="E63" s="35"/>
      <c r="F63" s="36"/>
      <c r="G63" s="35"/>
      <c r="H63" s="35"/>
      <c r="I63" s="40" t="str">
        <f aca="true">IF(OR(E63="",H63="Hecho"),"",IF(F63="","Sin fecha",IF(F63&lt;TODAY(),"VENCIDO",IF(F63=TODAY(),"HOY",IF(F63-TODAY()&lt;=7,"Esta semana","")))))</f>
        <v/>
      </c>
    </row>
    <row r="64" customFormat="false" ht="15" hidden="false" customHeight="false" outlineLevel="0" collapsed="false">
      <c r="A64" s="36"/>
      <c r="B64" s="35"/>
      <c r="C64" s="35"/>
      <c r="D64" s="35"/>
      <c r="E64" s="35"/>
      <c r="F64" s="36"/>
      <c r="G64" s="35"/>
      <c r="H64" s="35"/>
      <c r="I64" s="40" t="str">
        <f aca="true">IF(OR(E64="",H64="Hecho"),"",IF(F64="","Sin fecha",IF(F64&lt;TODAY(),"VENCIDO",IF(F64=TODAY(),"HOY",IF(F64-TODAY()&lt;=7,"Esta semana","")))))</f>
        <v/>
      </c>
    </row>
    <row r="65" customFormat="false" ht="15" hidden="false" customHeight="false" outlineLevel="0" collapsed="false">
      <c r="A65" s="36"/>
      <c r="B65" s="35"/>
      <c r="C65" s="35"/>
      <c r="D65" s="35"/>
      <c r="E65" s="35"/>
      <c r="F65" s="36"/>
      <c r="G65" s="35"/>
      <c r="H65" s="35"/>
      <c r="I65" s="40" t="str">
        <f aca="true">IF(OR(E65="",H65="Hecho"),"",IF(F65="","Sin fecha",IF(F65&lt;TODAY(),"VENCIDO",IF(F65=TODAY(),"HOY",IF(F65-TODAY()&lt;=7,"Esta semana","")))))</f>
        <v/>
      </c>
    </row>
    <row r="66" customFormat="false" ht="15" hidden="false" customHeight="false" outlineLevel="0" collapsed="false">
      <c r="A66" s="36"/>
      <c r="B66" s="35"/>
      <c r="C66" s="35"/>
      <c r="D66" s="35"/>
      <c r="E66" s="35"/>
      <c r="F66" s="36"/>
      <c r="G66" s="35"/>
      <c r="H66" s="35"/>
      <c r="I66" s="40" t="str">
        <f aca="true">IF(OR(E66="",H66="Hecho"),"",IF(F66="","Sin fecha",IF(F66&lt;TODAY(),"VENCIDO",IF(F66=TODAY(),"HOY",IF(F66-TODAY()&lt;=7,"Esta semana","")))))</f>
        <v/>
      </c>
    </row>
    <row r="67" customFormat="false" ht="15" hidden="false" customHeight="false" outlineLevel="0" collapsed="false">
      <c r="A67" s="36"/>
      <c r="B67" s="35"/>
      <c r="C67" s="35"/>
      <c r="D67" s="35"/>
      <c r="E67" s="35"/>
      <c r="F67" s="36"/>
      <c r="G67" s="35"/>
      <c r="H67" s="35"/>
      <c r="I67" s="40" t="str">
        <f aca="true">IF(OR(E67="",H67="Hecho"),"",IF(F67="","Sin fecha",IF(F67&lt;TODAY(),"VENCIDO",IF(F67=TODAY(),"HOY",IF(F67-TODAY()&lt;=7,"Esta semana","")))))</f>
        <v/>
      </c>
    </row>
    <row r="68" customFormat="false" ht="15" hidden="false" customHeight="false" outlineLevel="0" collapsed="false">
      <c r="A68" s="36"/>
      <c r="B68" s="35"/>
      <c r="C68" s="35"/>
      <c r="D68" s="35"/>
      <c r="E68" s="35"/>
      <c r="F68" s="36"/>
      <c r="G68" s="35"/>
      <c r="H68" s="35"/>
      <c r="I68" s="40" t="str">
        <f aca="true">IF(OR(E68="",H68="Hecho"),"",IF(F68="","Sin fecha",IF(F68&lt;TODAY(),"VENCIDO",IF(F68=TODAY(),"HOY",IF(F68-TODAY()&lt;=7,"Esta semana","")))))</f>
        <v/>
      </c>
    </row>
    <row r="69" customFormat="false" ht="15" hidden="false" customHeight="false" outlineLevel="0" collapsed="false">
      <c r="A69" s="36"/>
      <c r="B69" s="35"/>
      <c r="C69" s="35"/>
      <c r="D69" s="35"/>
      <c r="E69" s="35"/>
      <c r="F69" s="36"/>
      <c r="G69" s="35"/>
      <c r="H69" s="35"/>
      <c r="I69" s="40" t="str">
        <f aca="true">IF(OR(E69="",H69="Hecho"),"",IF(F69="","Sin fecha",IF(F69&lt;TODAY(),"VENCIDO",IF(F69=TODAY(),"HOY",IF(F69-TODAY()&lt;=7,"Esta semana","")))))</f>
        <v/>
      </c>
    </row>
    <row r="70" customFormat="false" ht="15" hidden="false" customHeight="false" outlineLevel="0" collapsed="false">
      <c r="A70" s="36"/>
      <c r="B70" s="35"/>
      <c r="C70" s="35"/>
      <c r="D70" s="35"/>
      <c r="E70" s="35"/>
      <c r="F70" s="36"/>
      <c r="G70" s="35"/>
      <c r="H70" s="35"/>
      <c r="I70" s="40" t="str">
        <f aca="true">IF(OR(E70="",H70="Hecho"),"",IF(F70="","Sin fecha",IF(F70&lt;TODAY(),"VENCIDO",IF(F70=TODAY(),"HOY",IF(F70-TODAY()&lt;=7,"Esta semana","")))))</f>
        <v/>
      </c>
    </row>
    <row r="71" customFormat="false" ht="15" hidden="false" customHeight="false" outlineLevel="0" collapsed="false">
      <c r="A71" s="36"/>
      <c r="B71" s="35"/>
      <c r="C71" s="35"/>
      <c r="D71" s="35"/>
      <c r="E71" s="35"/>
      <c r="F71" s="36"/>
      <c r="G71" s="35"/>
      <c r="H71" s="35"/>
      <c r="I71" s="40" t="str">
        <f aca="true">IF(OR(E71="",H71="Hecho"),"",IF(F71="","Sin fecha",IF(F71&lt;TODAY(),"VENCIDO",IF(F71=TODAY(),"HOY",IF(F71-TODAY()&lt;=7,"Esta semana","")))))</f>
        <v/>
      </c>
    </row>
    <row r="72" customFormat="false" ht="15" hidden="false" customHeight="false" outlineLevel="0" collapsed="false">
      <c r="A72" s="36"/>
      <c r="B72" s="35"/>
      <c r="C72" s="35"/>
      <c r="D72" s="35"/>
      <c r="E72" s="35"/>
      <c r="F72" s="36"/>
      <c r="G72" s="35"/>
      <c r="H72" s="35"/>
      <c r="I72" s="40" t="str">
        <f aca="true">IF(OR(E72="",H72="Hecho"),"",IF(F72="","Sin fecha",IF(F72&lt;TODAY(),"VENCIDO",IF(F72=TODAY(),"HOY",IF(F72-TODAY()&lt;=7,"Esta semana","")))))</f>
        <v/>
      </c>
    </row>
    <row r="73" customFormat="false" ht="15" hidden="false" customHeight="false" outlineLevel="0" collapsed="false">
      <c r="A73" s="36"/>
      <c r="B73" s="35"/>
      <c r="C73" s="35"/>
      <c r="D73" s="35"/>
      <c r="E73" s="35"/>
      <c r="F73" s="36"/>
      <c r="G73" s="35"/>
      <c r="H73" s="35"/>
      <c r="I73" s="40" t="str">
        <f aca="true">IF(OR(E73="",H73="Hecho"),"",IF(F73="","Sin fecha",IF(F73&lt;TODAY(),"VENCIDO",IF(F73=TODAY(),"HOY",IF(F73-TODAY()&lt;=7,"Esta semana","")))))</f>
        <v/>
      </c>
    </row>
    <row r="74" customFormat="false" ht="15" hidden="false" customHeight="false" outlineLevel="0" collapsed="false">
      <c r="A74" s="36"/>
      <c r="B74" s="35"/>
      <c r="C74" s="35"/>
      <c r="D74" s="35"/>
      <c r="E74" s="35"/>
      <c r="F74" s="36"/>
      <c r="G74" s="35"/>
      <c r="H74" s="35"/>
      <c r="I74" s="40" t="str">
        <f aca="true">IF(OR(E74="",H74="Hecho"),"",IF(F74="","Sin fecha",IF(F74&lt;TODAY(),"VENCIDO",IF(F74=TODAY(),"HOY",IF(F74-TODAY()&lt;=7,"Esta semana","")))))</f>
        <v/>
      </c>
    </row>
    <row r="75" customFormat="false" ht="15" hidden="false" customHeight="false" outlineLevel="0" collapsed="false">
      <c r="A75" s="36"/>
      <c r="B75" s="35"/>
      <c r="C75" s="35"/>
      <c r="D75" s="35"/>
      <c r="E75" s="35"/>
      <c r="F75" s="36"/>
      <c r="G75" s="35"/>
      <c r="H75" s="35"/>
      <c r="I75" s="40" t="str">
        <f aca="true">IF(OR(E75="",H75="Hecho"),"",IF(F75="","Sin fecha",IF(F75&lt;TODAY(),"VENCIDO",IF(F75=TODAY(),"HOY",IF(F75-TODAY()&lt;=7,"Esta semana","")))))</f>
        <v/>
      </c>
    </row>
    <row r="76" customFormat="false" ht="15" hidden="false" customHeight="false" outlineLevel="0" collapsed="false">
      <c r="A76" s="36"/>
      <c r="B76" s="35"/>
      <c r="C76" s="35"/>
      <c r="D76" s="35"/>
      <c r="E76" s="35"/>
      <c r="F76" s="36"/>
      <c r="G76" s="35"/>
      <c r="H76" s="35"/>
      <c r="I76" s="40" t="str">
        <f aca="true">IF(OR(E76="",H76="Hecho"),"",IF(F76="","Sin fecha",IF(F76&lt;TODAY(),"VENCIDO",IF(F76=TODAY(),"HOY",IF(F76-TODAY()&lt;=7,"Esta semana","")))))</f>
        <v/>
      </c>
    </row>
    <row r="77" customFormat="false" ht="15" hidden="false" customHeight="false" outlineLevel="0" collapsed="false">
      <c r="A77" s="36"/>
      <c r="B77" s="35"/>
      <c r="C77" s="35"/>
      <c r="D77" s="35"/>
      <c r="E77" s="35"/>
      <c r="F77" s="36"/>
      <c r="G77" s="35"/>
      <c r="H77" s="35"/>
      <c r="I77" s="40" t="str">
        <f aca="true">IF(OR(E77="",H77="Hecho"),"",IF(F77="","Sin fecha",IF(F77&lt;TODAY(),"VENCIDO",IF(F77=TODAY(),"HOY",IF(F77-TODAY()&lt;=7,"Esta semana","")))))</f>
        <v/>
      </c>
    </row>
    <row r="78" customFormat="false" ht="15" hidden="false" customHeight="false" outlineLevel="0" collapsed="false">
      <c r="A78" s="36"/>
      <c r="B78" s="35"/>
      <c r="C78" s="35"/>
      <c r="D78" s="35"/>
      <c r="E78" s="35"/>
      <c r="F78" s="36"/>
      <c r="G78" s="35"/>
      <c r="H78" s="35"/>
      <c r="I78" s="40" t="str">
        <f aca="true">IF(OR(E78="",H78="Hecho"),"",IF(F78="","Sin fecha",IF(F78&lt;TODAY(),"VENCIDO",IF(F78=TODAY(),"HOY",IF(F78-TODAY()&lt;=7,"Esta semana","")))))</f>
        <v/>
      </c>
    </row>
    <row r="79" customFormat="false" ht="15" hidden="false" customHeight="false" outlineLevel="0" collapsed="false">
      <c r="A79" s="36"/>
      <c r="B79" s="35"/>
      <c r="C79" s="35"/>
      <c r="D79" s="35"/>
      <c r="E79" s="35"/>
      <c r="F79" s="36"/>
      <c r="G79" s="35"/>
      <c r="H79" s="35"/>
      <c r="I79" s="40" t="str">
        <f aca="true">IF(OR(E79="",H79="Hecho"),"",IF(F79="","Sin fecha",IF(F79&lt;TODAY(),"VENCIDO",IF(F79=TODAY(),"HOY",IF(F79-TODAY()&lt;=7,"Esta semana","")))))</f>
        <v/>
      </c>
    </row>
    <row r="80" customFormat="false" ht="15" hidden="false" customHeight="false" outlineLevel="0" collapsed="false">
      <c r="A80" s="36"/>
      <c r="B80" s="35"/>
      <c r="C80" s="35"/>
      <c r="D80" s="35"/>
      <c r="E80" s="35"/>
      <c r="F80" s="36"/>
      <c r="G80" s="35"/>
      <c r="H80" s="35"/>
      <c r="I80" s="40" t="str">
        <f aca="true">IF(OR(E80="",H80="Hecho"),"",IF(F80="","Sin fecha",IF(F80&lt;TODAY(),"VENCIDO",IF(F80=TODAY(),"HOY",IF(F80-TODAY()&lt;=7,"Esta semana","")))))</f>
        <v/>
      </c>
    </row>
    <row r="81" customFormat="false" ht="15" hidden="false" customHeight="false" outlineLevel="0" collapsed="false">
      <c r="A81" s="36"/>
      <c r="B81" s="35"/>
      <c r="C81" s="35"/>
      <c r="D81" s="35"/>
      <c r="E81" s="35"/>
      <c r="F81" s="36"/>
      <c r="G81" s="35"/>
      <c r="H81" s="35"/>
      <c r="I81" s="40" t="str">
        <f aca="true">IF(OR(E81="",H81="Hecho"),"",IF(F81="","Sin fecha",IF(F81&lt;TODAY(),"VENCIDO",IF(F81=TODAY(),"HOY",IF(F81-TODAY()&lt;=7,"Esta semana","")))))</f>
        <v/>
      </c>
    </row>
    <row r="82" customFormat="false" ht="15" hidden="false" customHeight="false" outlineLevel="0" collapsed="false">
      <c r="A82" s="36"/>
      <c r="B82" s="35"/>
      <c r="C82" s="35"/>
      <c r="D82" s="35"/>
      <c r="E82" s="35"/>
      <c r="F82" s="36"/>
      <c r="G82" s="35"/>
      <c r="H82" s="35"/>
      <c r="I82" s="40" t="str">
        <f aca="true">IF(OR(E82="",H82="Hecho"),"",IF(F82="","Sin fecha",IF(F82&lt;TODAY(),"VENCIDO",IF(F82=TODAY(),"HOY",IF(F82-TODAY()&lt;=7,"Esta semana","")))))</f>
        <v/>
      </c>
    </row>
    <row r="83" customFormat="false" ht="15" hidden="false" customHeight="false" outlineLevel="0" collapsed="false">
      <c r="A83" s="36"/>
      <c r="B83" s="35"/>
      <c r="C83" s="35"/>
      <c r="D83" s="35"/>
      <c r="E83" s="35"/>
      <c r="F83" s="36"/>
      <c r="G83" s="35"/>
      <c r="H83" s="35"/>
      <c r="I83" s="40" t="str">
        <f aca="true">IF(OR(E83="",H83="Hecho"),"",IF(F83="","Sin fecha",IF(F83&lt;TODAY(),"VENCIDO",IF(F83=TODAY(),"HOY",IF(F83-TODAY()&lt;=7,"Esta semana","")))))</f>
        <v/>
      </c>
    </row>
    <row r="84" customFormat="false" ht="15" hidden="false" customHeight="false" outlineLevel="0" collapsed="false">
      <c r="A84" s="36"/>
      <c r="B84" s="35"/>
      <c r="C84" s="35"/>
      <c r="D84" s="35"/>
      <c r="E84" s="35"/>
      <c r="F84" s="36"/>
      <c r="G84" s="35"/>
      <c r="H84" s="35"/>
      <c r="I84" s="40" t="str">
        <f aca="true">IF(OR(E84="",H84="Hecho"),"",IF(F84="","Sin fecha",IF(F84&lt;TODAY(),"VENCIDO",IF(F84=TODAY(),"HOY",IF(F84-TODAY()&lt;=7,"Esta semana","")))))</f>
        <v/>
      </c>
    </row>
    <row r="85" customFormat="false" ht="15" hidden="false" customHeight="false" outlineLevel="0" collapsed="false">
      <c r="A85" s="36"/>
      <c r="B85" s="35"/>
      <c r="C85" s="35"/>
      <c r="D85" s="35"/>
      <c r="E85" s="35"/>
      <c r="F85" s="36"/>
      <c r="G85" s="35"/>
      <c r="H85" s="35"/>
      <c r="I85" s="40" t="str">
        <f aca="true">IF(OR(E85="",H85="Hecho"),"",IF(F85="","Sin fecha",IF(F85&lt;TODAY(),"VENCIDO",IF(F85=TODAY(),"HOY",IF(F85-TODAY()&lt;=7,"Esta semana","")))))</f>
        <v/>
      </c>
    </row>
    <row r="86" customFormat="false" ht="15" hidden="false" customHeight="false" outlineLevel="0" collapsed="false">
      <c r="A86" s="36"/>
      <c r="B86" s="35"/>
      <c r="C86" s="35"/>
      <c r="D86" s="35"/>
      <c r="E86" s="35"/>
      <c r="F86" s="36"/>
      <c r="G86" s="35"/>
      <c r="H86" s="35"/>
      <c r="I86" s="40" t="str">
        <f aca="true">IF(OR(E86="",H86="Hecho"),"",IF(F86="","Sin fecha",IF(F86&lt;TODAY(),"VENCIDO",IF(F86=TODAY(),"HOY",IF(F86-TODAY()&lt;=7,"Esta semana","")))))</f>
        <v/>
      </c>
    </row>
    <row r="87" customFormat="false" ht="15" hidden="false" customHeight="false" outlineLevel="0" collapsed="false">
      <c r="A87" s="36"/>
      <c r="B87" s="35"/>
      <c r="C87" s="35"/>
      <c r="D87" s="35"/>
      <c r="E87" s="35"/>
      <c r="F87" s="36"/>
      <c r="G87" s="35"/>
      <c r="H87" s="35"/>
      <c r="I87" s="40" t="str">
        <f aca="true">IF(OR(E87="",H87="Hecho"),"",IF(F87="","Sin fecha",IF(F87&lt;TODAY(),"VENCIDO",IF(F87=TODAY(),"HOY",IF(F87-TODAY()&lt;=7,"Esta semana","")))))</f>
        <v/>
      </c>
    </row>
    <row r="88" customFormat="false" ht="15" hidden="false" customHeight="false" outlineLevel="0" collapsed="false">
      <c r="A88" s="36"/>
      <c r="B88" s="35"/>
      <c r="C88" s="35"/>
      <c r="D88" s="35"/>
      <c r="E88" s="35"/>
      <c r="F88" s="36"/>
      <c r="G88" s="35"/>
      <c r="H88" s="35"/>
      <c r="I88" s="40" t="str">
        <f aca="true">IF(OR(E88="",H88="Hecho"),"",IF(F88="","Sin fecha",IF(F88&lt;TODAY(),"VENCIDO",IF(F88=TODAY(),"HOY",IF(F88-TODAY()&lt;=7,"Esta semana","")))))</f>
        <v/>
      </c>
    </row>
    <row r="89" customFormat="false" ht="15" hidden="false" customHeight="false" outlineLevel="0" collapsed="false">
      <c r="A89" s="36"/>
      <c r="B89" s="35"/>
      <c r="C89" s="35"/>
      <c r="D89" s="35"/>
      <c r="E89" s="35"/>
      <c r="F89" s="36"/>
      <c r="G89" s="35"/>
      <c r="H89" s="35"/>
      <c r="I89" s="40" t="str">
        <f aca="true">IF(OR(E89="",H89="Hecho"),"",IF(F89="","Sin fecha",IF(F89&lt;TODAY(),"VENCIDO",IF(F89=TODAY(),"HOY",IF(F89-TODAY()&lt;=7,"Esta semana","")))))</f>
        <v/>
      </c>
    </row>
    <row r="90" customFormat="false" ht="15" hidden="false" customHeight="false" outlineLevel="0" collapsed="false">
      <c r="A90" s="36"/>
      <c r="B90" s="35"/>
      <c r="C90" s="35"/>
      <c r="D90" s="35"/>
      <c r="E90" s="35"/>
      <c r="F90" s="36"/>
      <c r="G90" s="35"/>
      <c r="H90" s="35"/>
      <c r="I90" s="40" t="str">
        <f aca="true">IF(OR(E90="",H90="Hecho"),"",IF(F90="","Sin fecha",IF(F90&lt;TODAY(),"VENCIDO",IF(F90=TODAY(),"HOY",IF(F90-TODAY()&lt;=7,"Esta semana","")))))</f>
        <v/>
      </c>
    </row>
    <row r="91" customFormat="false" ht="15" hidden="false" customHeight="false" outlineLevel="0" collapsed="false">
      <c r="A91" s="36"/>
      <c r="B91" s="35"/>
      <c r="C91" s="35"/>
      <c r="D91" s="35"/>
      <c r="E91" s="35"/>
      <c r="F91" s="36"/>
      <c r="G91" s="35"/>
      <c r="H91" s="35"/>
      <c r="I91" s="40" t="str">
        <f aca="true">IF(OR(E91="",H91="Hecho"),"",IF(F91="","Sin fecha",IF(F91&lt;TODAY(),"VENCIDO",IF(F91=TODAY(),"HOY",IF(F91-TODAY()&lt;=7,"Esta semana","")))))</f>
        <v/>
      </c>
    </row>
    <row r="92" customFormat="false" ht="15" hidden="false" customHeight="false" outlineLevel="0" collapsed="false">
      <c r="A92" s="36"/>
      <c r="B92" s="35"/>
      <c r="C92" s="35"/>
      <c r="D92" s="35"/>
      <c r="E92" s="35"/>
      <c r="F92" s="36"/>
      <c r="G92" s="35"/>
      <c r="H92" s="35"/>
      <c r="I92" s="40" t="str">
        <f aca="true">IF(OR(E92="",H92="Hecho"),"",IF(F92="","Sin fecha",IF(F92&lt;TODAY(),"VENCIDO",IF(F92=TODAY(),"HOY",IF(F92-TODAY()&lt;=7,"Esta semana","")))))</f>
        <v/>
      </c>
    </row>
    <row r="93" customFormat="false" ht="15" hidden="false" customHeight="false" outlineLevel="0" collapsed="false">
      <c r="A93" s="36"/>
      <c r="B93" s="35"/>
      <c r="C93" s="35"/>
      <c r="D93" s="35"/>
      <c r="E93" s="35"/>
      <c r="F93" s="36"/>
      <c r="G93" s="35"/>
      <c r="H93" s="35"/>
      <c r="I93" s="40" t="str">
        <f aca="true">IF(OR(E93="",H93="Hecho"),"",IF(F93="","Sin fecha",IF(F93&lt;TODAY(),"VENCIDO",IF(F93=TODAY(),"HOY",IF(F93-TODAY()&lt;=7,"Esta semana","")))))</f>
        <v/>
      </c>
    </row>
    <row r="94" customFormat="false" ht="15" hidden="false" customHeight="false" outlineLevel="0" collapsed="false">
      <c r="A94" s="36"/>
      <c r="B94" s="35"/>
      <c r="C94" s="35"/>
      <c r="D94" s="35"/>
      <c r="E94" s="35"/>
      <c r="F94" s="36"/>
      <c r="G94" s="35"/>
      <c r="H94" s="35"/>
      <c r="I94" s="40" t="str">
        <f aca="true">IF(OR(E94="",H94="Hecho"),"",IF(F94="","Sin fecha",IF(F94&lt;TODAY(),"VENCIDO",IF(F94=TODAY(),"HOY",IF(F94-TODAY()&lt;=7,"Esta semana","")))))</f>
        <v/>
      </c>
    </row>
    <row r="95" customFormat="false" ht="15" hidden="false" customHeight="false" outlineLevel="0" collapsed="false">
      <c r="A95" s="36"/>
      <c r="B95" s="35"/>
      <c r="C95" s="35"/>
      <c r="D95" s="35"/>
      <c r="E95" s="35"/>
      <c r="F95" s="36"/>
      <c r="G95" s="35"/>
      <c r="H95" s="35"/>
      <c r="I95" s="40" t="str">
        <f aca="true">IF(OR(E95="",H95="Hecho"),"",IF(F95="","Sin fecha",IF(F95&lt;TODAY(),"VENCIDO",IF(F95=TODAY(),"HOY",IF(F95-TODAY()&lt;=7,"Esta semana","")))))</f>
        <v/>
      </c>
    </row>
    <row r="96" customFormat="false" ht="15" hidden="false" customHeight="false" outlineLevel="0" collapsed="false">
      <c r="A96" s="36"/>
      <c r="B96" s="35"/>
      <c r="C96" s="35"/>
      <c r="D96" s="35"/>
      <c r="E96" s="35"/>
      <c r="F96" s="36"/>
      <c r="G96" s="35"/>
      <c r="H96" s="35"/>
      <c r="I96" s="40" t="str">
        <f aca="true">IF(OR(E96="",H96="Hecho"),"",IF(F96="","Sin fecha",IF(F96&lt;TODAY(),"VENCIDO",IF(F96=TODAY(),"HOY",IF(F96-TODAY()&lt;=7,"Esta semana","")))))</f>
        <v/>
      </c>
    </row>
    <row r="97" customFormat="false" ht="15" hidden="false" customHeight="false" outlineLevel="0" collapsed="false">
      <c r="A97" s="36"/>
      <c r="B97" s="35"/>
      <c r="C97" s="35"/>
      <c r="D97" s="35"/>
      <c r="E97" s="35"/>
      <c r="F97" s="36"/>
      <c r="G97" s="35"/>
      <c r="H97" s="35"/>
      <c r="I97" s="40" t="str">
        <f aca="true">IF(OR(E97="",H97="Hecho"),"",IF(F97="","Sin fecha",IF(F97&lt;TODAY(),"VENCIDO",IF(F97=TODAY(),"HOY",IF(F97-TODAY()&lt;=7,"Esta semana","")))))</f>
        <v/>
      </c>
    </row>
    <row r="98" customFormat="false" ht="15" hidden="false" customHeight="false" outlineLevel="0" collapsed="false">
      <c r="A98" s="36"/>
      <c r="B98" s="35"/>
      <c r="C98" s="35"/>
      <c r="D98" s="35"/>
      <c r="E98" s="35"/>
      <c r="F98" s="36"/>
      <c r="G98" s="35"/>
      <c r="H98" s="35"/>
      <c r="I98" s="40" t="str">
        <f aca="true">IF(OR(E98="",H98="Hecho"),"",IF(F98="","Sin fecha",IF(F98&lt;TODAY(),"VENCIDO",IF(F98=TODAY(),"HOY",IF(F98-TODAY()&lt;=7,"Esta semana","")))))</f>
        <v/>
      </c>
    </row>
    <row r="99" customFormat="false" ht="15" hidden="false" customHeight="false" outlineLevel="0" collapsed="false">
      <c r="A99" s="36"/>
      <c r="B99" s="35"/>
      <c r="C99" s="35"/>
      <c r="D99" s="35"/>
      <c r="E99" s="35"/>
      <c r="F99" s="36"/>
      <c r="G99" s="35"/>
      <c r="H99" s="35"/>
      <c r="I99" s="40" t="str">
        <f aca="true">IF(OR(E99="",H99="Hecho"),"",IF(F99="","Sin fecha",IF(F99&lt;TODAY(),"VENCIDO",IF(F99=TODAY(),"HOY",IF(F99-TODAY()&lt;=7,"Esta semana","")))))</f>
        <v/>
      </c>
    </row>
    <row r="100" customFormat="false" ht="15" hidden="false" customHeight="false" outlineLevel="0" collapsed="false">
      <c r="A100" s="36"/>
      <c r="B100" s="35"/>
      <c r="C100" s="35"/>
      <c r="D100" s="35"/>
      <c r="E100" s="35"/>
      <c r="F100" s="36"/>
      <c r="G100" s="35"/>
      <c r="H100" s="35"/>
      <c r="I100" s="40" t="str">
        <f aca="true">IF(OR(E100="",H100="Hecho"),"",IF(F100="","Sin fecha",IF(F100&lt;TODAY(),"VENCIDO",IF(F100=TODAY(),"HOY",IF(F100-TODAY()&lt;=7,"Esta semana","")))))</f>
        <v/>
      </c>
    </row>
    <row r="101" customFormat="false" ht="15" hidden="false" customHeight="false" outlineLevel="0" collapsed="false">
      <c r="A101" s="36"/>
      <c r="B101" s="35"/>
      <c r="C101" s="35"/>
      <c r="D101" s="35"/>
      <c r="E101" s="35"/>
      <c r="F101" s="36"/>
      <c r="G101" s="35"/>
      <c r="H101" s="35"/>
      <c r="I101" s="40" t="str">
        <f aca="true">IF(OR(E101="",H101="Hecho"),"",IF(F101="","Sin fecha",IF(F101&lt;TODAY(),"VENCIDO",IF(F101=TODAY(),"HOY",IF(F101-TODAY()&lt;=7,"Esta semana","")))))</f>
        <v/>
      </c>
    </row>
    <row r="102" customFormat="false" ht="15" hidden="false" customHeight="false" outlineLevel="0" collapsed="false">
      <c r="A102" s="36"/>
      <c r="B102" s="35"/>
      <c r="C102" s="35"/>
      <c r="D102" s="35"/>
      <c r="E102" s="35"/>
      <c r="F102" s="36"/>
      <c r="G102" s="35"/>
      <c r="H102" s="35"/>
      <c r="I102" s="40" t="str">
        <f aca="true">IF(OR(E102="",H102="Hecho"),"",IF(F102="","Sin fecha",IF(F102&lt;TODAY(),"VENCIDO",IF(F102=TODAY(),"HOY",IF(F102-TODAY()&lt;=7,"Esta semana","")))))</f>
        <v/>
      </c>
    </row>
    <row r="103" customFormat="false" ht="15" hidden="false" customHeight="false" outlineLevel="0" collapsed="false">
      <c r="A103" s="36"/>
      <c r="B103" s="35"/>
      <c r="C103" s="35"/>
      <c r="D103" s="35"/>
      <c r="E103" s="35"/>
      <c r="F103" s="36"/>
      <c r="G103" s="35"/>
      <c r="H103" s="35"/>
      <c r="I103" s="40" t="str">
        <f aca="true">IF(OR(E103="",H103="Hecho"),"",IF(F103="","Sin fecha",IF(F103&lt;TODAY(),"VENCIDO",IF(F103=TODAY(),"HOY",IF(F103-TODAY()&lt;=7,"Esta semana","")))))</f>
        <v/>
      </c>
    </row>
    <row r="104" customFormat="false" ht="15" hidden="false" customHeight="false" outlineLevel="0" collapsed="false">
      <c r="A104" s="36"/>
      <c r="B104" s="35"/>
      <c r="C104" s="35"/>
      <c r="D104" s="35"/>
      <c r="E104" s="35"/>
      <c r="F104" s="36"/>
      <c r="G104" s="35"/>
      <c r="H104" s="35"/>
      <c r="I104" s="40" t="str">
        <f aca="true">IF(OR(E104="",H104="Hecho"),"",IF(F104="","Sin fecha",IF(F104&lt;TODAY(),"VENCIDO",IF(F104=TODAY(),"HOY",IF(F104-TODAY()&lt;=7,"Esta semana","")))))</f>
        <v/>
      </c>
    </row>
    <row r="105" customFormat="false" ht="15" hidden="false" customHeight="false" outlineLevel="0" collapsed="false">
      <c r="A105" s="36"/>
      <c r="B105" s="35"/>
      <c r="C105" s="35"/>
      <c r="D105" s="35"/>
      <c r="E105" s="35"/>
      <c r="F105" s="36"/>
      <c r="G105" s="35"/>
      <c r="H105" s="35"/>
      <c r="I105" s="40" t="str">
        <f aca="true">IF(OR(E105="",H105="Hecho"),"",IF(F105="","Sin fecha",IF(F105&lt;TODAY(),"VENCIDO",IF(F105=TODAY(),"HOY",IF(F105-TODAY()&lt;=7,"Esta semana","")))))</f>
        <v/>
      </c>
    </row>
    <row r="106" customFormat="false" ht="15" hidden="false" customHeight="false" outlineLevel="0" collapsed="false">
      <c r="A106" s="36"/>
      <c r="B106" s="35"/>
      <c r="C106" s="35"/>
      <c r="D106" s="35"/>
      <c r="E106" s="35"/>
      <c r="F106" s="36"/>
      <c r="G106" s="35"/>
      <c r="H106" s="35"/>
      <c r="I106" s="40" t="str">
        <f aca="true">IF(OR(E106="",H106="Hecho"),"",IF(F106="","Sin fecha",IF(F106&lt;TODAY(),"VENCIDO",IF(F106=TODAY(),"HOY",IF(F106-TODAY()&lt;=7,"Esta semana","")))))</f>
        <v/>
      </c>
    </row>
    <row r="107" customFormat="false" ht="15" hidden="false" customHeight="false" outlineLevel="0" collapsed="false">
      <c r="A107" s="36"/>
      <c r="B107" s="35"/>
      <c r="C107" s="35"/>
      <c r="D107" s="35"/>
      <c r="E107" s="35"/>
      <c r="F107" s="36"/>
      <c r="G107" s="35"/>
      <c r="H107" s="35"/>
      <c r="I107" s="40" t="str">
        <f aca="true">IF(OR(E107="",H107="Hecho"),"",IF(F107="","Sin fecha",IF(F107&lt;TODAY(),"VENCIDO",IF(F107=TODAY(),"HOY",IF(F107-TODAY()&lt;=7,"Esta semana","")))))</f>
        <v/>
      </c>
    </row>
    <row r="108" customFormat="false" ht="15" hidden="false" customHeight="false" outlineLevel="0" collapsed="false">
      <c r="A108" s="36"/>
      <c r="B108" s="35"/>
      <c r="C108" s="35"/>
      <c r="D108" s="35"/>
      <c r="E108" s="35"/>
      <c r="F108" s="36"/>
      <c r="G108" s="35"/>
      <c r="H108" s="35"/>
      <c r="I108" s="40" t="str">
        <f aca="true">IF(OR(E108="",H108="Hecho"),"",IF(F108="","Sin fecha",IF(F108&lt;TODAY(),"VENCIDO",IF(F108=TODAY(),"HOY",IF(F108-TODAY()&lt;=7,"Esta semana","")))))</f>
        <v/>
      </c>
    </row>
    <row r="109" customFormat="false" ht="15" hidden="false" customHeight="false" outlineLevel="0" collapsed="false">
      <c r="A109" s="36"/>
      <c r="B109" s="35"/>
      <c r="C109" s="35"/>
      <c r="D109" s="35"/>
      <c r="E109" s="35"/>
      <c r="F109" s="36"/>
      <c r="G109" s="35"/>
      <c r="H109" s="35"/>
      <c r="I109" s="40" t="str">
        <f aca="true">IF(OR(E109="",H109="Hecho"),"",IF(F109="","Sin fecha",IF(F109&lt;TODAY(),"VENCIDO",IF(F109=TODAY(),"HOY",IF(F109-TODAY()&lt;=7,"Esta semana","")))))</f>
        <v/>
      </c>
    </row>
    <row r="110" customFormat="false" ht="15" hidden="false" customHeight="false" outlineLevel="0" collapsed="false">
      <c r="A110" s="36"/>
      <c r="B110" s="35"/>
      <c r="C110" s="35"/>
      <c r="D110" s="35"/>
      <c r="E110" s="35"/>
      <c r="F110" s="36"/>
      <c r="G110" s="35"/>
      <c r="H110" s="35"/>
      <c r="I110" s="40" t="str">
        <f aca="true">IF(OR(E110="",H110="Hecho"),"",IF(F110="","Sin fecha",IF(F110&lt;TODAY(),"VENCIDO",IF(F110=TODAY(),"HOY",IF(F110-TODAY()&lt;=7,"Esta semana","")))))</f>
        <v/>
      </c>
    </row>
    <row r="111" customFormat="false" ht="15" hidden="false" customHeight="false" outlineLevel="0" collapsed="false">
      <c r="A111" s="36"/>
      <c r="B111" s="35"/>
      <c r="C111" s="35"/>
      <c r="D111" s="35"/>
      <c r="E111" s="35"/>
      <c r="F111" s="36"/>
      <c r="G111" s="35"/>
      <c r="H111" s="35"/>
      <c r="I111" s="40" t="str">
        <f aca="true">IF(OR(E111="",H111="Hecho"),"",IF(F111="","Sin fecha",IF(F111&lt;TODAY(),"VENCIDO",IF(F111=TODAY(),"HOY",IF(F111-TODAY()&lt;=7,"Esta semana","")))))</f>
        <v/>
      </c>
    </row>
    <row r="112" customFormat="false" ht="15" hidden="false" customHeight="false" outlineLevel="0" collapsed="false">
      <c r="A112" s="36"/>
      <c r="B112" s="35"/>
      <c r="C112" s="35"/>
      <c r="D112" s="35"/>
      <c r="E112" s="35"/>
      <c r="F112" s="36"/>
      <c r="G112" s="35"/>
      <c r="H112" s="35"/>
      <c r="I112" s="40" t="str">
        <f aca="true">IF(OR(E112="",H112="Hecho"),"",IF(F112="","Sin fecha",IF(F112&lt;TODAY(),"VENCIDO",IF(F112=TODAY(),"HOY",IF(F112-TODAY()&lt;=7,"Esta semana","")))))</f>
        <v/>
      </c>
    </row>
    <row r="113" customFormat="false" ht="15" hidden="false" customHeight="false" outlineLevel="0" collapsed="false">
      <c r="A113" s="36"/>
      <c r="B113" s="35"/>
      <c r="C113" s="35"/>
      <c r="D113" s="35"/>
      <c r="E113" s="35"/>
      <c r="F113" s="36"/>
      <c r="G113" s="35"/>
      <c r="H113" s="35"/>
      <c r="I113" s="40" t="str">
        <f aca="true">IF(OR(E113="",H113="Hecho"),"",IF(F113="","Sin fecha",IF(F113&lt;TODAY(),"VENCIDO",IF(F113=TODAY(),"HOY",IF(F113-TODAY()&lt;=7,"Esta semana","")))))</f>
        <v/>
      </c>
    </row>
    <row r="114" customFormat="false" ht="15" hidden="false" customHeight="false" outlineLevel="0" collapsed="false">
      <c r="A114" s="36"/>
      <c r="B114" s="35"/>
      <c r="C114" s="35"/>
      <c r="D114" s="35"/>
      <c r="E114" s="35"/>
      <c r="F114" s="36"/>
      <c r="G114" s="35"/>
      <c r="H114" s="35"/>
      <c r="I114" s="40" t="str">
        <f aca="true">IF(OR(E114="",H114="Hecho"),"",IF(F114="","Sin fecha",IF(F114&lt;TODAY(),"VENCIDO",IF(F114=TODAY(),"HOY",IF(F114-TODAY()&lt;=7,"Esta semana","")))))</f>
        <v/>
      </c>
    </row>
    <row r="115" customFormat="false" ht="15" hidden="false" customHeight="false" outlineLevel="0" collapsed="false">
      <c r="A115" s="36"/>
      <c r="B115" s="35"/>
      <c r="C115" s="35"/>
      <c r="D115" s="35"/>
      <c r="E115" s="35"/>
      <c r="F115" s="36"/>
      <c r="G115" s="35"/>
      <c r="H115" s="35"/>
      <c r="I115" s="40" t="str">
        <f aca="true">IF(OR(E115="",H115="Hecho"),"",IF(F115="","Sin fecha",IF(F115&lt;TODAY(),"VENCIDO",IF(F115=TODAY(),"HOY",IF(F115-TODAY()&lt;=7,"Esta semana","")))))</f>
        <v/>
      </c>
    </row>
    <row r="116" customFormat="false" ht="15" hidden="false" customHeight="false" outlineLevel="0" collapsed="false">
      <c r="A116" s="36"/>
      <c r="B116" s="35"/>
      <c r="C116" s="35"/>
      <c r="D116" s="35"/>
      <c r="E116" s="35"/>
      <c r="F116" s="36"/>
      <c r="G116" s="35"/>
      <c r="H116" s="35"/>
      <c r="I116" s="40" t="str">
        <f aca="true">IF(OR(E116="",H116="Hecho"),"",IF(F116="","Sin fecha",IF(F116&lt;TODAY(),"VENCIDO",IF(F116=TODAY(),"HOY",IF(F116-TODAY()&lt;=7,"Esta semana","")))))</f>
        <v/>
      </c>
    </row>
    <row r="117" customFormat="false" ht="15" hidden="false" customHeight="false" outlineLevel="0" collapsed="false">
      <c r="A117" s="36"/>
      <c r="B117" s="35"/>
      <c r="C117" s="35"/>
      <c r="D117" s="35"/>
      <c r="E117" s="35"/>
      <c r="F117" s="36"/>
      <c r="G117" s="35"/>
      <c r="H117" s="35"/>
      <c r="I117" s="40" t="str">
        <f aca="true">IF(OR(E117="",H117="Hecho"),"",IF(F117="","Sin fecha",IF(F117&lt;TODAY(),"VENCIDO",IF(F117=TODAY(),"HOY",IF(F117-TODAY()&lt;=7,"Esta semana","")))))</f>
        <v/>
      </c>
    </row>
    <row r="118" customFormat="false" ht="15" hidden="false" customHeight="false" outlineLevel="0" collapsed="false">
      <c r="A118" s="36"/>
      <c r="B118" s="35"/>
      <c r="C118" s="35"/>
      <c r="D118" s="35"/>
      <c r="E118" s="35"/>
      <c r="F118" s="36"/>
      <c r="G118" s="35"/>
      <c r="H118" s="35"/>
      <c r="I118" s="40" t="str">
        <f aca="true">IF(OR(E118="",H118="Hecho"),"",IF(F118="","Sin fecha",IF(F118&lt;TODAY(),"VENCIDO",IF(F118=TODAY(),"HOY",IF(F118-TODAY()&lt;=7,"Esta semana","")))))</f>
        <v/>
      </c>
    </row>
    <row r="119" customFormat="false" ht="15" hidden="false" customHeight="false" outlineLevel="0" collapsed="false">
      <c r="A119" s="36"/>
      <c r="B119" s="35"/>
      <c r="C119" s="35"/>
      <c r="D119" s="35"/>
      <c r="E119" s="35"/>
      <c r="F119" s="36"/>
      <c r="G119" s="35"/>
      <c r="H119" s="35"/>
      <c r="I119" s="40" t="str">
        <f aca="true">IF(OR(E119="",H119="Hecho"),"",IF(F119="","Sin fecha",IF(F119&lt;TODAY(),"VENCIDO",IF(F119=TODAY(),"HOY",IF(F119-TODAY()&lt;=7,"Esta semana","")))))</f>
        <v/>
      </c>
    </row>
    <row r="120" customFormat="false" ht="15" hidden="false" customHeight="false" outlineLevel="0" collapsed="false">
      <c r="A120" s="36"/>
      <c r="B120" s="35"/>
      <c r="C120" s="35"/>
      <c r="D120" s="35"/>
      <c r="E120" s="35"/>
      <c r="F120" s="36"/>
      <c r="G120" s="35"/>
      <c r="H120" s="35"/>
      <c r="I120" s="40" t="str">
        <f aca="true">IF(OR(E120="",H120="Hecho"),"",IF(F120="","Sin fecha",IF(F120&lt;TODAY(),"VENCIDO",IF(F120=TODAY(),"HOY",IF(F120-TODAY()&lt;=7,"Esta semana","")))))</f>
        <v/>
      </c>
    </row>
    <row r="121" customFormat="false" ht="15" hidden="false" customHeight="false" outlineLevel="0" collapsed="false">
      <c r="A121" s="36"/>
      <c r="B121" s="35"/>
      <c r="C121" s="35"/>
      <c r="D121" s="35"/>
      <c r="E121" s="35"/>
      <c r="F121" s="36"/>
      <c r="G121" s="35"/>
      <c r="H121" s="35"/>
      <c r="I121" s="40" t="str">
        <f aca="true">IF(OR(E121="",H121="Hecho"),"",IF(F121="","Sin fecha",IF(F121&lt;TODAY(),"VENCIDO",IF(F121=TODAY(),"HOY",IF(F121-TODAY()&lt;=7,"Esta semana","")))))</f>
        <v/>
      </c>
    </row>
    <row r="122" customFormat="false" ht="15" hidden="false" customHeight="false" outlineLevel="0" collapsed="false">
      <c r="A122" s="36"/>
      <c r="B122" s="35"/>
      <c r="C122" s="35"/>
      <c r="D122" s="35"/>
      <c r="E122" s="35"/>
      <c r="F122" s="36"/>
      <c r="G122" s="35"/>
      <c r="H122" s="35"/>
      <c r="I122" s="40" t="str">
        <f aca="true">IF(OR(E122="",H122="Hecho"),"",IF(F122="","Sin fecha",IF(F122&lt;TODAY(),"VENCIDO",IF(F122=TODAY(),"HOY",IF(F122-TODAY()&lt;=7,"Esta semana","")))))</f>
        <v/>
      </c>
    </row>
    <row r="123" customFormat="false" ht="15" hidden="false" customHeight="false" outlineLevel="0" collapsed="false">
      <c r="A123" s="36"/>
      <c r="B123" s="35"/>
      <c r="C123" s="35"/>
      <c r="D123" s="35"/>
      <c r="E123" s="35"/>
      <c r="F123" s="36"/>
      <c r="G123" s="35"/>
      <c r="H123" s="35"/>
      <c r="I123" s="40" t="str">
        <f aca="true">IF(OR(E123="",H123="Hecho"),"",IF(F123="","Sin fecha",IF(F123&lt;TODAY(),"VENCIDO",IF(F123=TODAY(),"HOY",IF(F123-TODAY()&lt;=7,"Esta semana","")))))</f>
        <v/>
      </c>
    </row>
    <row r="124" customFormat="false" ht="15" hidden="false" customHeight="false" outlineLevel="0" collapsed="false">
      <c r="A124" s="36"/>
      <c r="B124" s="35"/>
      <c r="C124" s="35"/>
      <c r="D124" s="35"/>
      <c r="E124" s="35"/>
      <c r="F124" s="36"/>
      <c r="G124" s="35"/>
      <c r="H124" s="35"/>
      <c r="I124" s="40" t="str">
        <f aca="true">IF(OR(E124="",H124="Hecho"),"",IF(F124="","Sin fecha",IF(F124&lt;TODAY(),"VENCIDO",IF(F124=TODAY(),"HOY",IF(F124-TODAY()&lt;=7,"Esta semana","")))))</f>
        <v/>
      </c>
    </row>
    <row r="125" customFormat="false" ht="15" hidden="false" customHeight="false" outlineLevel="0" collapsed="false">
      <c r="A125" s="36"/>
      <c r="B125" s="35"/>
      <c r="C125" s="35"/>
      <c r="D125" s="35"/>
      <c r="E125" s="35"/>
      <c r="F125" s="36"/>
      <c r="G125" s="35"/>
      <c r="H125" s="35"/>
      <c r="I125" s="40" t="str">
        <f aca="true">IF(OR(E125="",H125="Hecho"),"",IF(F125="","Sin fecha",IF(F125&lt;TODAY(),"VENCIDO",IF(F125=TODAY(),"HOY",IF(F125-TODAY()&lt;=7,"Esta semana","")))))</f>
        <v/>
      </c>
    </row>
    <row r="126" customFormat="false" ht="15" hidden="false" customHeight="false" outlineLevel="0" collapsed="false">
      <c r="A126" s="36"/>
      <c r="B126" s="35"/>
      <c r="C126" s="35"/>
      <c r="D126" s="35"/>
      <c r="E126" s="35"/>
      <c r="F126" s="36"/>
      <c r="G126" s="35"/>
      <c r="H126" s="35"/>
      <c r="I126" s="40" t="str">
        <f aca="true">IF(OR(E126="",H126="Hecho"),"",IF(F126="","Sin fecha",IF(F126&lt;TODAY(),"VENCIDO",IF(F126=TODAY(),"HOY",IF(F126-TODAY()&lt;=7,"Esta semana","")))))</f>
        <v/>
      </c>
    </row>
    <row r="127" customFormat="false" ht="15" hidden="false" customHeight="false" outlineLevel="0" collapsed="false">
      <c r="A127" s="36"/>
      <c r="B127" s="35"/>
      <c r="C127" s="35"/>
      <c r="D127" s="35"/>
      <c r="E127" s="35"/>
      <c r="F127" s="36"/>
      <c r="G127" s="35"/>
      <c r="H127" s="35"/>
      <c r="I127" s="40" t="str">
        <f aca="true">IF(OR(E127="",H127="Hecho"),"",IF(F127="","Sin fecha",IF(F127&lt;TODAY(),"VENCIDO",IF(F127=TODAY(),"HOY",IF(F127-TODAY()&lt;=7,"Esta semana","")))))</f>
        <v/>
      </c>
    </row>
    <row r="128" customFormat="false" ht="15" hidden="false" customHeight="false" outlineLevel="0" collapsed="false">
      <c r="A128" s="36"/>
      <c r="B128" s="35"/>
      <c r="C128" s="35"/>
      <c r="D128" s="35"/>
      <c r="E128" s="35"/>
      <c r="F128" s="36"/>
      <c r="G128" s="35"/>
      <c r="H128" s="35"/>
      <c r="I128" s="40" t="str">
        <f aca="true">IF(OR(E128="",H128="Hecho"),"",IF(F128="","Sin fecha",IF(F128&lt;TODAY(),"VENCIDO",IF(F128=TODAY(),"HOY",IF(F128-TODAY()&lt;=7,"Esta semana","")))))</f>
        <v/>
      </c>
    </row>
    <row r="129" customFormat="false" ht="15" hidden="false" customHeight="false" outlineLevel="0" collapsed="false">
      <c r="A129" s="36"/>
      <c r="B129" s="35"/>
      <c r="C129" s="35"/>
      <c r="D129" s="35"/>
      <c r="E129" s="35"/>
      <c r="F129" s="36"/>
      <c r="G129" s="35"/>
      <c r="H129" s="35"/>
      <c r="I129" s="40" t="str">
        <f aca="true">IF(OR(E129="",H129="Hecho"),"",IF(F129="","Sin fecha",IF(F129&lt;TODAY(),"VENCIDO",IF(F129=TODAY(),"HOY",IF(F129-TODAY()&lt;=7,"Esta semana","")))))</f>
        <v/>
      </c>
    </row>
    <row r="130" customFormat="false" ht="15" hidden="false" customHeight="false" outlineLevel="0" collapsed="false">
      <c r="A130" s="36"/>
      <c r="B130" s="35"/>
      <c r="C130" s="35"/>
      <c r="D130" s="35"/>
      <c r="E130" s="35"/>
      <c r="F130" s="36"/>
      <c r="G130" s="35"/>
      <c r="H130" s="35"/>
      <c r="I130" s="40" t="str">
        <f aca="true">IF(OR(E130="",H130="Hecho"),"",IF(F130="","Sin fecha",IF(F130&lt;TODAY(),"VENCIDO",IF(F130=TODAY(),"HOY",IF(F130-TODAY()&lt;=7,"Esta semana","")))))</f>
        <v/>
      </c>
    </row>
    <row r="131" customFormat="false" ht="15" hidden="false" customHeight="false" outlineLevel="0" collapsed="false">
      <c r="A131" s="36"/>
      <c r="B131" s="35"/>
      <c r="C131" s="35"/>
      <c r="D131" s="35"/>
      <c r="E131" s="35"/>
      <c r="F131" s="36"/>
      <c r="G131" s="35"/>
      <c r="H131" s="35"/>
      <c r="I131" s="40" t="str">
        <f aca="true">IF(OR(E131="",H131="Hecho"),"",IF(F131="","Sin fecha",IF(F131&lt;TODAY(),"VENCIDO",IF(F131=TODAY(),"HOY",IF(F131-TODAY()&lt;=7,"Esta semana","")))))</f>
        <v/>
      </c>
    </row>
    <row r="132" customFormat="false" ht="15" hidden="false" customHeight="false" outlineLevel="0" collapsed="false">
      <c r="A132" s="36"/>
      <c r="B132" s="35"/>
      <c r="C132" s="35"/>
      <c r="D132" s="35"/>
      <c r="E132" s="35"/>
      <c r="F132" s="36"/>
      <c r="G132" s="35"/>
      <c r="H132" s="35"/>
      <c r="I132" s="40" t="str">
        <f aca="true">IF(OR(E132="",H132="Hecho"),"",IF(F132="","Sin fecha",IF(F132&lt;TODAY(),"VENCIDO",IF(F132=TODAY(),"HOY",IF(F132-TODAY()&lt;=7,"Esta semana","")))))</f>
        <v/>
      </c>
    </row>
    <row r="133" customFormat="false" ht="15" hidden="false" customHeight="false" outlineLevel="0" collapsed="false">
      <c r="A133" s="36"/>
      <c r="B133" s="35"/>
      <c r="C133" s="35"/>
      <c r="D133" s="35"/>
      <c r="E133" s="35"/>
      <c r="F133" s="36"/>
      <c r="G133" s="35"/>
      <c r="H133" s="35"/>
      <c r="I133" s="40" t="str">
        <f aca="true">IF(OR(E133="",H133="Hecho"),"",IF(F133="","Sin fecha",IF(F133&lt;TODAY(),"VENCIDO",IF(F133=TODAY(),"HOY",IF(F133-TODAY()&lt;=7,"Esta semana","")))))</f>
        <v/>
      </c>
    </row>
    <row r="134" customFormat="false" ht="15" hidden="false" customHeight="false" outlineLevel="0" collapsed="false">
      <c r="A134" s="36"/>
      <c r="B134" s="35"/>
      <c r="C134" s="35"/>
      <c r="D134" s="35"/>
      <c r="E134" s="35"/>
      <c r="F134" s="36"/>
      <c r="G134" s="35"/>
      <c r="H134" s="35"/>
      <c r="I134" s="40" t="str">
        <f aca="true">IF(OR(E134="",H134="Hecho"),"",IF(F134="","Sin fecha",IF(F134&lt;TODAY(),"VENCIDO",IF(F134=TODAY(),"HOY",IF(F134-TODAY()&lt;=7,"Esta semana","")))))</f>
        <v/>
      </c>
    </row>
    <row r="135" customFormat="false" ht="15" hidden="false" customHeight="false" outlineLevel="0" collapsed="false">
      <c r="A135" s="36"/>
      <c r="B135" s="35"/>
      <c r="C135" s="35"/>
      <c r="D135" s="35"/>
      <c r="E135" s="35"/>
      <c r="F135" s="36"/>
      <c r="G135" s="35"/>
      <c r="H135" s="35"/>
      <c r="I135" s="40" t="str">
        <f aca="true">IF(OR(E135="",H135="Hecho"),"",IF(F135="","Sin fecha",IF(F135&lt;TODAY(),"VENCIDO",IF(F135=TODAY(),"HOY",IF(F135-TODAY()&lt;=7,"Esta semana","")))))</f>
        <v/>
      </c>
    </row>
    <row r="136" customFormat="false" ht="15" hidden="false" customHeight="false" outlineLevel="0" collapsed="false">
      <c r="A136" s="36"/>
      <c r="B136" s="35"/>
      <c r="C136" s="35"/>
      <c r="D136" s="35"/>
      <c r="E136" s="35"/>
      <c r="F136" s="36"/>
      <c r="G136" s="35"/>
      <c r="H136" s="35"/>
      <c r="I136" s="40" t="str">
        <f aca="true">IF(OR(E136="",H136="Hecho"),"",IF(F136="","Sin fecha",IF(F136&lt;TODAY(),"VENCIDO",IF(F136=TODAY(),"HOY",IF(F136-TODAY()&lt;=7,"Esta semana","")))))</f>
        <v/>
      </c>
    </row>
    <row r="137" customFormat="false" ht="15" hidden="false" customHeight="false" outlineLevel="0" collapsed="false">
      <c r="A137" s="36"/>
      <c r="B137" s="35"/>
      <c r="C137" s="35"/>
      <c r="D137" s="35"/>
      <c r="E137" s="35"/>
      <c r="F137" s="36"/>
      <c r="G137" s="35"/>
      <c r="H137" s="35"/>
      <c r="I137" s="40" t="str">
        <f aca="true">IF(OR(E137="",H137="Hecho"),"",IF(F137="","Sin fecha",IF(F137&lt;TODAY(),"VENCIDO",IF(F137=TODAY(),"HOY",IF(F137-TODAY()&lt;=7,"Esta semana","")))))</f>
        <v/>
      </c>
    </row>
    <row r="138" customFormat="false" ht="15" hidden="false" customHeight="false" outlineLevel="0" collapsed="false">
      <c r="A138" s="36"/>
      <c r="B138" s="35"/>
      <c r="C138" s="35"/>
      <c r="D138" s="35"/>
      <c r="E138" s="35"/>
      <c r="F138" s="36"/>
      <c r="G138" s="35"/>
      <c r="H138" s="35"/>
      <c r="I138" s="40" t="str">
        <f aca="true">IF(OR(E138="",H138="Hecho"),"",IF(F138="","Sin fecha",IF(F138&lt;TODAY(),"VENCIDO",IF(F138=TODAY(),"HOY",IF(F138-TODAY()&lt;=7,"Esta semana","")))))</f>
        <v/>
      </c>
    </row>
    <row r="139" customFormat="false" ht="15" hidden="false" customHeight="false" outlineLevel="0" collapsed="false">
      <c r="A139" s="36"/>
      <c r="B139" s="35"/>
      <c r="C139" s="35"/>
      <c r="D139" s="35"/>
      <c r="E139" s="35"/>
      <c r="F139" s="36"/>
      <c r="G139" s="35"/>
      <c r="H139" s="35"/>
      <c r="I139" s="40" t="str">
        <f aca="true">IF(OR(E139="",H139="Hecho"),"",IF(F139="","Sin fecha",IF(F139&lt;TODAY(),"VENCIDO",IF(F139=TODAY(),"HOY",IF(F139-TODAY()&lt;=7,"Esta semana","")))))</f>
        <v/>
      </c>
    </row>
    <row r="140" customFormat="false" ht="15" hidden="false" customHeight="false" outlineLevel="0" collapsed="false">
      <c r="A140" s="36"/>
      <c r="B140" s="35"/>
      <c r="C140" s="35"/>
      <c r="D140" s="35"/>
      <c r="E140" s="35"/>
      <c r="F140" s="36"/>
      <c r="G140" s="35"/>
      <c r="H140" s="35"/>
      <c r="I140" s="40" t="str">
        <f aca="true">IF(OR(E140="",H140="Hecho"),"",IF(F140="","Sin fecha",IF(F140&lt;TODAY(),"VENCIDO",IF(F140=TODAY(),"HOY",IF(F140-TODAY()&lt;=7,"Esta semana","")))))</f>
        <v/>
      </c>
    </row>
    <row r="141" customFormat="false" ht="15" hidden="false" customHeight="false" outlineLevel="0" collapsed="false">
      <c r="A141" s="36"/>
      <c r="B141" s="35"/>
      <c r="C141" s="35"/>
      <c r="D141" s="35"/>
      <c r="E141" s="35"/>
      <c r="F141" s="36"/>
      <c r="G141" s="35"/>
      <c r="H141" s="35"/>
      <c r="I141" s="40" t="str">
        <f aca="true">IF(OR(E141="",H141="Hecho"),"",IF(F141="","Sin fecha",IF(F141&lt;TODAY(),"VENCIDO",IF(F141=TODAY(),"HOY",IF(F141-TODAY()&lt;=7,"Esta semana","")))))</f>
        <v/>
      </c>
    </row>
    <row r="142" customFormat="false" ht="15" hidden="false" customHeight="false" outlineLevel="0" collapsed="false">
      <c r="A142" s="36"/>
      <c r="B142" s="35"/>
      <c r="C142" s="35"/>
      <c r="D142" s="35"/>
      <c r="E142" s="35"/>
      <c r="F142" s="36"/>
      <c r="G142" s="35"/>
      <c r="H142" s="35"/>
      <c r="I142" s="40" t="str">
        <f aca="true">IF(OR(E142="",H142="Hecho"),"",IF(F142="","Sin fecha",IF(F142&lt;TODAY(),"VENCIDO",IF(F142=TODAY(),"HOY",IF(F142-TODAY()&lt;=7,"Esta semana","")))))</f>
        <v/>
      </c>
    </row>
    <row r="143" customFormat="false" ht="15" hidden="false" customHeight="false" outlineLevel="0" collapsed="false">
      <c r="A143" s="36"/>
      <c r="B143" s="35"/>
      <c r="C143" s="35"/>
      <c r="D143" s="35"/>
      <c r="E143" s="35"/>
      <c r="F143" s="36"/>
      <c r="G143" s="35"/>
      <c r="H143" s="35"/>
      <c r="I143" s="40" t="str">
        <f aca="true">IF(OR(E143="",H143="Hecho"),"",IF(F143="","Sin fecha",IF(F143&lt;TODAY(),"VENCIDO",IF(F143=TODAY(),"HOY",IF(F143-TODAY()&lt;=7,"Esta semana","")))))</f>
        <v/>
      </c>
    </row>
    <row r="144" customFormat="false" ht="15" hidden="false" customHeight="false" outlineLevel="0" collapsed="false">
      <c r="A144" s="36"/>
      <c r="B144" s="35"/>
      <c r="C144" s="35"/>
      <c r="D144" s="35"/>
      <c r="E144" s="35"/>
      <c r="F144" s="36"/>
      <c r="G144" s="35"/>
      <c r="H144" s="35"/>
      <c r="I144" s="40" t="str">
        <f aca="true">IF(OR(E144="",H144="Hecho"),"",IF(F144="","Sin fecha",IF(F144&lt;TODAY(),"VENCIDO",IF(F144=TODAY(),"HOY",IF(F144-TODAY()&lt;=7,"Esta semana","")))))</f>
        <v/>
      </c>
    </row>
    <row r="145" customFormat="false" ht="15" hidden="false" customHeight="false" outlineLevel="0" collapsed="false">
      <c r="A145" s="36"/>
      <c r="B145" s="35"/>
      <c r="C145" s="35"/>
      <c r="D145" s="35"/>
      <c r="E145" s="35"/>
      <c r="F145" s="36"/>
      <c r="G145" s="35"/>
      <c r="H145" s="35"/>
      <c r="I145" s="40" t="str">
        <f aca="true">IF(OR(E145="",H145="Hecho"),"",IF(F145="","Sin fecha",IF(F145&lt;TODAY(),"VENCIDO",IF(F145=TODAY(),"HOY",IF(F145-TODAY()&lt;=7,"Esta semana","")))))</f>
        <v/>
      </c>
    </row>
    <row r="146" customFormat="false" ht="15" hidden="false" customHeight="false" outlineLevel="0" collapsed="false">
      <c r="A146" s="36"/>
      <c r="B146" s="35"/>
      <c r="C146" s="35"/>
      <c r="D146" s="35"/>
      <c r="E146" s="35"/>
      <c r="F146" s="36"/>
      <c r="G146" s="35"/>
      <c r="H146" s="35"/>
      <c r="I146" s="40" t="str">
        <f aca="true">IF(OR(E146="",H146="Hecho"),"",IF(F146="","Sin fecha",IF(F146&lt;TODAY(),"VENCIDO",IF(F146=TODAY(),"HOY",IF(F146-TODAY()&lt;=7,"Esta semana","")))))</f>
        <v/>
      </c>
    </row>
    <row r="147" customFormat="false" ht="15" hidden="false" customHeight="false" outlineLevel="0" collapsed="false">
      <c r="A147" s="36"/>
      <c r="B147" s="35"/>
      <c r="C147" s="35"/>
      <c r="D147" s="35"/>
      <c r="E147" s="35"/>
      <c r="F147" s="36"/>
      <c r="G147" s="35"/>
      <c r="H147" s="35"/>
      <c r="I147" s="40" t="str">
        <f aca="true">IF(OR(E147="",H147="Hecho"),"",IF(F147="","Sin fecha",IF(F147&lt;TODAY(),"VENCIDO",IF(F147=TODAY(),"HOY",IF(F147-TODAY()&lt;=7,"Esta semana","")))))</f>
        <v/>
      </c>
    </row>
    <row r="148" customFormat="false" ht="15" hidden="false" customHeight="false" outlineLevel="0" collapsed="false">
      <c r="A148" s="36"/>
      <c r="B148" s="35"/>
      <c r="C148" s="35"/>
      <c r="D148" s="35"/>
      <c r="E148" s="35"/>
      <c r="F148" s="36"/>
      <c r="G148" s="35"/>
      <c r="H148" s="35"/>
      <c r="I148" s="40" t="str">
        <f aca="true">IF(OR(E148="",H148="Hecho"),"",IF(F148="","Sin fecha",IF(F148&lt;TODAY(),"VENCIDO",IF(F148=TODAY(),"HOY",IF(F148-TODAY()&lt;=7,"Esta semana","")))))</f>
        <v/>
      </c>
    </row>
    <row r="149" customFormat="false" ht="15" hidden="false" customHeight="false" outlineLevel="0" collapsed="false">
      <c r="A149" s="36"/>
      <c r="B149" s="35"/>
      <c r="C149" s="35"/>
      <c r="D149" s="35"/>
      <c r="E149" s="35"/>
      <c r="F149" s="36"/>
      <c r="G149" s="35"/>
      <c r="H149" s="35"/>
      <c r="I149" s="40" t="str">
        <f aca="true">IF(OR(E149="",H149="Hecho"),"",IF(F149="","Sin fecha",IF(F149&lt;TODAY(),"VENCIDO",IF(F149=TODAY(),"HOY",IF(F149-TODAY()&lt;=7,"Esta semana","")))))</f>
        <v/>
      </c>
    </row>
    <row r="150" customFormat="false" ht="15" hidden="false" customHeight="false" outlineLevel="0" collapsed="false">
      <c r="A150" s="36"/>
      <c r="B150" s="35"/>
      <c r="C150" s="35"/>
      <c r="D150" s="35"/>
      <c r="E150" s="35"/>
      <c r="F150" s="36"/>
      <c r="G150" s="35"/>
      <c r="H150" s="35"/>
      <c r="I150" s="40" t="str">
        <f aca="true">IF(OR(E150="",H150="Hecho"),"",IF(F150="","Sin fecha",IF(F150&lt;TODAY(),"VENCIDO",IF(F150=TODAY(),"HOY",IF(F150-TODAY()&lt;=7,"Esta semana","")))))</f>
        <v/>
      </c>
    </row>
    <row r="151" customFormat="false" ht="15" hidden="false" customHeight="false" outlineLevel="0" collapsed="false">
      <c r="A151" s="36"/>
      <c r="B151" s="35"/>
      <c r="C151" s="35"/>
      <c r="D151" s="35"/>
      <c r="E151" s="35"/>
      <c r="F151" s="36"/>
      <c r="G151" s="35"/>
      <c r="H151" s="35"/>
      <c r="I151" s="40" t="str">
        <f aca="true">IF(OR(E151="",H151="Hecho"),"",IF(F151="","Sin fecha",IF(F151&lt;TODAY(),"VENCIDO",IF(F151=TODAY(),"HOY",IF(F151-TODAY()&lt;=7,"Esta semana","")))))</f>
        <v/>
      </c>
    </row>
    <row r="152" customFormat="false" ht="15" hidden="false" customHeight="false" outlineLevel="0" collapsed="false">
      <c r="A152" s="36"/>
      <c r="B152" s="35"/>
      <c r="C152" s="35"/>
      <c r="D152" s="35"/>
      <c r="E152" s="35"/>
      <c r="F152" s="36"/>
      <c r="G152" s="35"/>
      <c r="H152" s="35"/>
      <c r="I152" s="40" t="str">
        <f aca="true">IF(OR(E152="",H152="Hecho"),"",IF(F152="","Sin fecha",IF(F152&lt;TODAY(),"VENCIDO",IF(F152=TODAY(),"HOY",IF(F152-TODAY()&lt;=7,"Esta semana","")))))</f>
        <v/>
      </c>
    </row>
    <row r="153" customFormat="false" ht="15" hidden="false" customHeight="false" outlineLevel="0" collapsed="false">
      <c r="A153" s="36"/>
      <c r="B153" s="35"/>
      <c r="C153" s="35"/>
      <c r="D153" s="35"/>
      <c r="E153" s="35"/>
      <c r="F153" s="36"/>
      <c r="G153" s="35"/>
      <c r="H153" s="35"/>
      <c r="I153" s="40" t="str">
        <f aca="true">IF(OR(E153="",H153="Hecho"),"",IF(F153="","Sin fecha",IF(F153&lt;TODAY(),"VENCIDO",IF(F153=TODAY(),"HOY",IF(F153-TODAY()&lt;=7,"Esta semana","")))))</f>
        <v/>
      </c>
    </row>
    <row r="154" customFormat="false" ht="15" hidden="false" customHeight="false" outlineLevel="0" collapsed="false">
      <c r="A154" s="36"/>
      <c r="B154" s="35"/>
      <c r="C154" s="35"/>
      <c r="D154" s="35"/>
      <c r="E154" s="35"/>
      <c r="F154" s="36"/>
      <c r="G154" s="35"/>
      <c r="H154" s="35"/>
      <c r="I154" s="40" t="str">
        <f aca="true">IF(OR(E154="",H154="Hecho"),"",IF(F154="","Sin fecha",IF(F154&lt;TODAY(),"VENCIDO",IF(F154=TODAY(),"HOY",IF(F154-TODAY()&lt;=7,"Esta semana","")))))</f>
        <v/>
      </c>
    </row>
    <row r="155" customFormat="false" ht="15" hidden="false" customHeight="false" outlineLevel="0" collapsed="false">
      <c r="A155" s="36"/>
      <c r="B155" s="35"/>
      <c r="C155" s="35"/>
      <c r="D155" s="35"/>
      <c r="E155" s="35"/>
      <c r="F155" s="36"/>
      <c r="G155" s="35"/>
      <c r="H155" s="35"/>
      <c r="I155" s="40" t="str">
        <f aca="true">IF(OR(E155="",H155="Hecho"),"",IF(F155="","Sin fecha",IF(F155&lt;TODAY(),"VENCIDO",IF(F155=TODAY(),"HOY",IF(F155-TODAY()&lt;=7,"Esta semana","")))))</f>
        <v/>
      </c>
    </row>
    <row r="156" customFormat="false" ht="15" hidden="false" customHeight="false" outlineLevel="0" collapsed="false">
      <c r="A156" s="36"/>
      <c r="B156" s="35"/>
      <c r="C156" s="35"/>
      <c r="D156" s="35"/>
      <c r="E156" s="35"/>
      <c r="F156" s="36"/>
      <c r="G156" s="35"/>
      <c r="H156" s="35"/>
      <c r="I156" s="40" t="str">
        <f aca="true">IF(OR(E156="",H156="Hecho"),"",IF(F156="","Sin fecha",IF(F156&lt;TODAY(),"VENCIDO",IF(F156=TODAY(),"HOY",IF(F156-TODAY()&lt;=7,"Esta semana","")))))</f>
        <v/>
      </c>
    </row>
    <row r="157" customFormat="false" ht="15" hidden="false" customHeight="false" outlineLevel="0" collapsed="false">
      <c r="A157" s="36"/>
      <c r="B157" s="35"/>
      <c r="C157" s="35"/>
      <c r="D157" s="35"/>
      <c r="E157" s="35"/>
      <c r="F157" s="36"/>
      <c r="G157" s="35"/>
      <c r="H157" s="35"/>
      <c r="I157" s="40" t="str">
        <f aca="true">IF(OR(E157="",H157="Hecho"),"",IF(F157="","Sin fecha",IF(F157&lt;TODAY(),"VENCIDO",IF(F157=TODAY(),"HOY",IF(F157-TODAY()&lt;=7,"Esta semana","")))))</f>
        <v/>
      </c>
    </row>
    <row r="158" customFormat="false" ht="15" hidden="false" customHeight="false" outlineLevel="0" collapsed="false">
      <c r="A158" s="36"/>
      <c r="B158" s="35"/>
      <c r="C158" s="35"/>
      <c r="D158" s="35"/>
      <c r="E158" s="35"/>
      <c r="F158" s="36"/>
      <c r="G158" s="35"/>
      <c r="H158" s="35"/>
      <c r="I158" s="40" t="str">
        <f aca="true">IF(OR(E158="",H158="Hecho"),"",IF(F158="","Sin fecha",IF(F158&lt;TODAY(),"VENCIDO",IF(F158=TODAY(),"HOY",IF(F158-TODAY()&lt;=7,"Esta semana","")))))</f>
        <v/>
      </c>
    </row>
    <row r="159" customFormat="false" ht="15" hidden="false" customHeight="false" outlineLevel="0" collapsed="false">
      <c r="A159" s="36"/>
      <c r="B159" s="35"/>
      <c r="C159" s="35"/>
      <c r="D159" s="35"/>
      <c r="E159" s="35"/>
      <c r="F159" s="36"/>
      <c r="G159" s="35"/>
      <c r="H159" s="35"/>
      <c r="I159" s="40" t="str">
        <f aca="true">IF(OR(E159="",H159="Hecho"),"",IF(F159="","Sin fecha",IF(F159&lt;TODAY(),"VENCIDO",IF(F159=TODAY(),"HOY",IF(F159-TODAY()&lt;=7,"Esta semana","")))))</f>
        <v/>
      </c>
    </row>
    <row r="160" customFormat="false" ht="15" hidden="false" customHeight="false" outlineLevel="0" collapsed="false">
      <c r="A160" s="36"/>
      <c r="B160" s="35"/>
      <c r="C160" s="35"/>
      <c r="D160" s="35"/>
      <c r="E160" s="35"/>
      <c r="F160" s="36"/>
      <c r="G160" s="35"/>
      <c r="H160" s="35"/>
      <c r="I160" s="40" t="str">
        <f aca="true">IF(OR(E160="",H160="Hecho"),"",IF(F160="","Sin fecha",IF(F160&lt;TODAY(),"VENCIDO",IF(F160=TODAY(),"HOY",IF(F160-TODAY()&lt;=7,"Esta semana","")))))</f>
        <v/>
      </c>
    </row>
    <row r="161" customFormat="false" ht="15" hidden="false" customHeight="false" outlineLevel="0" collapsed="false">
      <c r="A161" s="36"/>
      <c r="B161" s="35"/>
      <c r="C161" s="35"/>
      <c r="D161" s="35"/>
      <c r="E161" s="35"/>
      <c r="F161" s="36"/>
      <c r="G161" s="35"/>
      <c r="H161" s="35"/>
      <c r="I161" s="40" t="str">
        <f aca="true">IF(OR(E161="",H161="Hecho"),"",IF(F161="","Sin fecha",IF(F161&lt;TODAY(),"VENCIDO",IF(F161=TODAY(),"HOY",IF(F161-TODAY()&lt;=7,"Esta semana","")))))</f>
        <v/>
      </c>
    </row>
    <row r="162" customFormat="false" ht="15" hidden="false" customHeight="false" outlineLevel="0" collapsed="false">
      <c r="A162" s="36"/>
      <c r="B162" s="35"/>
      <c r="C162" s="35"/>
      <c r="D162" s="35"/>
      <c r="E162" s="35"/>
      <c r="F162" s="36"/>
      <c r="G162" s="35"/>
      <c r="H162" s="35"/>
      <c r="I162" s="40" t="str">
        <f aca="true">IF(OR(E162="",H162="Hecho"),"",IF(F162="","Sin fecha",IF(F162&lt;TODAY(),"VENCIDO",IF(F162=TODAY(),"HOY",IF(F162-TODAY()&lt;=7,"Esta semana","")))))</f>
        <v/>
      </c>
    </row>
    <row r="163" customFormat="false" ht="15" hidden="false" customHeight="false" outlineLevel="0" collapsed="false">
      <c r="A163" s="36"/>
      <c r="B163" s="35"/>
      <c r="C163" s="35"/>
      <c r="D163" s="35"/>
      <c r="E163" s="35"/>
      <c r="F163" s="36"/>
      <c r="G163" s="35"/>
      <c r="H163" s="35"/>
      <c r="I163" s="40" t="str">
        <f aca="true">IF(OR(E163="",H163="Hecho"),"",IF(F163="","Sin fecha",IF(F163&lt;TODAY(),"VENCIDO",IF(F163=TODAY(),"HOY",IF(F163-TODAY()&lt;=7,"Esta semana","")))))</f>
        <v/>
      </c>
    </row>
    <row r="164" customFormat="false" ht="15" hidden="false" customHeight="false" outlineLevel="0" collapsed="false">
      <c r="A164" s="36"/>
      <c r="B164" s="35"/>
      <c r="C164" s="35"/>
      <c r="D164" s="35"/>
      <c r="E164" s="35"/>
      <c r="F164" s="36"/>
      <c r="G164" s="35"/>
      <c r="H164" s="35"/>
      <c r="I164" s="40" t="str">
        <f aca="true">IF(OR(E164="",H164="Hecho"),"",IF(F164="","Sin fecha",IF(F164&lt;TODAY(),"VENCIDO",IF(F164=TODAY(),"HOY",IF(F164-TODAY()&lt;=7,"Esta semana","")))))</f>
        <v/>
      </c>
    </row>
    <row r="165" customFormat="false" ht="15" hidden="false" customHeight="false" outlineLevel="0" collapsed="false">
      <c r="A165" s="36"/>
      <c r="B165" s="35"/>
      <c r="C165" s="35"/>
      <c r="D165" s="35"/>
      <c r="E165" s="35"/>
      <c r="F165" s="36"/>
      <c r="G165" s="35"/>
      <c r="H165" s="35"/>
      <c r="I165" s="40" t="str">
        <f aca="true">IF(OR(E165="",H165="Hecho"),"",IF(F165="","Sin fecha",IF(F165&lt;TODAY(),"VENCIDO",IF(F165=TODAY(),"HOY",IF(F165-TODAY()&lt;=7,"Esta semana","")))))</f>
        <v/>
      </c>
    </row>
    <row r="166" customFormat="false" ht="15" hidden="false" customHeight="false" outlineLevel="0" collapsed="false">
      <c r="A166" s="36"/>
      <c r="B166" s="35"/>
      <c r="C166" s="35"/>
      <c r="D166" s="35"/>
      <c r="E166" s="35"/>
      <c r="F166" s="36"/>
      <c r="G166" s="35"/>
      <c r="H166" s="35"/>
      <c r="I166" s="40" t="str">
        <f aca="true">IF(OR(E166="",H166="Hecho"),"",IF(F166="","Sin fecha",IF(F166&lt;TODAY(),"VENCIDO",IF(F166=TODAY(),"HOY",IF(F166-TODAY()&lt;=7,"Esta semana","")))))</f>
        <v/>
      </c>
    </row>
    <row r="167" customFormat="false" ht="15" hidden="false" customHeight="false" outlineLevel="0" collapsed="false">
      <c r="A167" s="36"/>
      <c r="B167" s="35"/>
      <c r="C167" s="35"/>
      <c r="D167" s="35"/>
      <c r="E167" s="35"/>
      <c r="F167" s="36"/>
      <c r="G167" s="35"/>
      <c r="H167" s="35"/>
      <c r="I167" s="40" t="str">
        <f aca="true">IF(OR(E167="",H167="Hecho"),"",IF(F167="","Sin fecha",IF(F167&lt;TODAY(),"VENCIDO",IF(F167=TODAY(),"HOY",IF(F167-TODAY()&lt;=7,"Esta semana","")))))</f>
        <v/>
      </c>
    </row>
    <row r="168" customFormat="false" ht="15" hidden="false" customHeight="false" outlineLevel="0" collapsed="false">
      <c r="A168" s="36"/>
      <c r="B168" s="35"/>
      <c r="C168" s="35"/>
      <c r="D168" s="35"/>
      <c r="E168" s="35"/>
      <c r="F168" s="36"/>
      <c r="G168" s="35"/>
      <c r="H168" s="35"/>
      <c r="I168" s="40" t="str">
        <f aca="true">IF(OR(E168="",H168="Hecho"),"",IF(F168="","Sin fecha",IF(F168&lt;TODAY(),"VENCIDO",IF(F168=TODAY(),"HOY",IF(F168-TODAY()&lt;=7,"Esta semana","")))))</f>
        <v/>
      </c>
    </row>
    <row r="169" customFormat="false" ht="15" hidden="false" customHeight="false" outlineLevel="0" collapsed="false">
      <c r="A169" s="36"/>
      <c r="B169" s="35"/>
      <c r="C169" s="35"/>
      <c r="D169" s="35"/>
      <c r="E169" s="35"/>
      <c r="F169" s="36"/>
      <c r="G169" s="35"/>
      <c r="H169" s="35"/>
      <c r="I169" s="40" t="str">
        <f aca="true">IF(OR(E169="",H169="Hecho"),"",IF(F169="","Sin fecha",IF(F169&lt;TODAY(),"VENCIDO",IF(F169=TODAY(),"HOY",IF(F169-TODAY()&lt;=7,"Esta semana","")))))</f>
        <v/>
      </c>
    </row>
    <row r="170" customFormat="false" ht="15" hidden="false" customHeight="false" outlineLevel="0" collapsed="false">
      <c r="A170" s="36"/>
      <c r="B170" s="35"/>
      <c r="C170" s="35"/>
      <c r="D170" s="35"/>
      <c r="E170" s="35"/>
      <c r="F170" s="36"/>
      <c r="G170" s="35"/>
      <c r="H170" s="35"/>
      <c r="I170" s="40" t="str">
        <f aca="true">IF(OR(E170="",H170="Hecho"),"",IF(F170="","Sin fecha",IF(F170&lt;TODAY(),"VENCIDO",IF(F170=TODAY(),"HOY",IF(F170-TODAY()&lt;=7,"Esta semana","")))))</f>
        <v/>
      </c>
    </row>
    <row r="171" customFormat="false" ht="15" hidden="false" customHeight="false" outlineLevel="0" collapsed="false">
      <c r="A171" s="36"/>
      <c r="B171" s="35"/>
      <c r="C171" s="35"/>
      <c r="D171" s="35"/>
      <c r="E171" s="35"/>
      <c r="F171" s="36"/>
      <c r="G171" s="35"/>
      <c r="H171" s="35"/>
      <c r="I171" s="40" t="str">
        <f aca="true">IF(OR(E171="",H171="Hecho"),"",IF(F171="","Sin fecha",IF(F171&lt;TODAY(),"VENCIDO",IF(F171=TODAY(),"HOY",IF(F171-TODAY()&lt;=7,"Esta semana","")))))</f>
        <v/>
      </c>
    </row>
    <row r="172" customFormat="false" ht="15" hidden="false" customHeight="false" outlineLevel="0" collapsed="false">
      <c r="A172" s="36"/>
      <c r="B172" s="35"/>
      <c r="C172" s="35"/>
      <c r="D172" s="35"/>
      <c r="E172" s="35"/>
      <c r="F172" s="36"/>
      <c r="G172" s="35"/>
      <c r="H172" s="35"/>
      <c r="I172" s="40" t="str">
        <f aca="true">IF(OR(E172="",H172="Hecho"),"",IF(F172="","Sin fecha",IF(F172&lt;TODAY(),"VENCIDO",IF(F172=TODAY(),"HOY",IF(F172-TODAY()&lt;=7,"Esta semana","")))))</f>
        <v/>
      </c>
    </row>
    <row r="173" customFormat="false" ht="15" hidden="false" customHeight="false" outlineLevel="0" collapsed="false">
      <c r="A173" s="36"/>
      <c r="B173" s="35"/>
      <c r="C173" s="35"/>
      <c r="D173" s="35"/>
      <c r="E173" s="35"/>
      <c r="F173" s="36"/>
      <c r="G173" s="35"/>
      <c r="H173" s="35"/>
      <c r="I173" s="40" t="str">
        <f aca="true">IF(OR(E173="",H173="Hecho"),"",IF(F173="","Sin fecha",IF(F173&lt;TODAY(),"VENCIDO",IF(F173=TODAY(),"HOY",IF(F173-TODAY()&lt;=7,"Esta semana","")))))</f>
        <v/>
      </c>
    </row>
    <row r="174" customFormat="false" ht="15" hidden="false" customHeight="false" outlineLevel="0" collapsed="false">
      <c r="A174" s="36"/>
      <c r="B174" s="35"/>
      <c r="C174" s="35"/>
      <c r="D174" s="35"/>
      <c r="E174" s="35"/>
      <c r="F174" s="36"/>
      <c r="G174" s="35"/>
      <c r="H174" s="35"/>
      <c r="I174" s="40" t="str">
        <f aca="true">IF(OR(E174="",H174="Hecho"),"",IF(F174="","Sin fecha",IF(F174&lt;TODAY(),"VENCIDO",IF(F174=TODAY(),"HOY",IF(F174-TODAY()&lt;=7,"Esta semana","")))))</f>
        <v/>
      </c>
    </row>
    <row r="175" customFormat="false" ht="15" hidden="false" customHeight="false" outlineLevel="0" collapsed="false">
      <c r="A175" s="36"/>
      <c r="B175" s="35"/>
      <c r="C175" s="35"/>
      <c r="D175" s="35"/>
      <c r="E175" s="35"/>
      <c r="F175" s="36"/>
      <c r="G175" s="35"/>
      <c r="H175" s="35"/>
      <c r="I175" s="40" t="str">
        <f aca="true">IF(OR(E175="",H175="Hecho"),"",IF(F175="","Sin fecha",IF(F175&lt;TODAY(),"VENCIDO",IF(F175=TODAY(),"HOY",IF(F175-TODAY()&lt;=7,"Esta semana","")))))</f>
        <v/>
      </c>
    </row>
    <row r="176" customFormat="false" ht="15" hidden="false" customHeight="false" outlineLevel="0" collapsed="false">
      <c r="A176" s="36"/>
      <c r="B176" s="35"/>
      <c r="C176" s="35"/>
      <c r="D176" s="35"/>
      <c r="E176" s="35"/>
      <c r="F176" s="36"/>
      <c r="G176" s="35"/>
      <c r="H176" s="35"/>
      <c r="I176" s="40" t="str">
        <f aca="true">IF(OR(E176="",H176="Hecho"),"",IF(F176="","Sin fecha",IF(F176&lt;TODAY(),"VENCIDO",IF(F176=TODAY(),"HOY",IF(F176-TODAY()&lt;=7,"Esta semana","")))))</f>
        <v/>
      </c>
    </row>
    <row r="177" customFormat="false" ht="15" hidden="false" customHeight="false" outlineLevel="0" collapsed="false">
      <c r="A177" s="36"/>
      <c r="B177" s="35"/>
      <c r="C177" s="35"/>
      <c r="D177" s="35"/>
      <c r="E177" s="35"/>
      <c r="F177" s="36"/>
      <c r="G177" s="35"/>
      <c r="H177" s="35"/>
      <c r="I177" s="40" t="str">
        <f aca="true">IF(OR(E177="",H177="Hecho"),"",IF(F177="","Sin fecha",IF(F177&lt;TODAY(),"VENCIDO",IF(F177=TODAY(),"HOY",IF(F177-TODAY()&lt;=7,"Esta semana","")))))</f>
        <v/>
      </c>
    </row>
    <row r="178" customFormat="false" ht="15" hidden="false" customHeight="false" outlineLevel="0" collapsed="false">
      <c r="A178" s="36"/>
      <c r="B178" s="35"/>
      <c r="C178" s="35"/>
      <c r="D178" s="35"/>
      <c r="E178" s="35"/>
      <c r="F178" s="36"/>
      <c r="G178" s="35"/>
      <c r="H178" s="35"/>
      <c r="I178" s="40" t="str">
        <f aca="true">IF(OR(E178="",H178="Hecho"),"",IF(F178="","Sin fecha",IF(F178&lt;TODAY(),"VENCIDO",IF(F178=TODAY(),"HOY",IF(F178-TODAY()&lt;=7,"Esta semana","")))))</f>
        <v/>
      </c>
    </row>
    <row r="179" customFormat="false" ht="15" hidden="false" customHeight="false" outlineLevel="0" collapsed="false">
      <c r="A179" s="36"/>
      <c r="B179" s="35"/>
      <c r="C179" s="35"/>
      <c r="D179" s="35"/>
      <c r="E179" s="35"/>
      <c r="F179" s="36"/>
      <c r="G179" s="35"/>
      <c r="H179" s="35"/>
      <c r="I179" s="40" t="str">
        <f aca="true">IF(OR(E179="",H179="Hecho"),"",IF(F179="","Sin fecha",IF(F179&lt;TODAY(),"VENCIDO",IF(F179=TODAY(),"HOY",IF(F179-TODAY()&lt;=7,"Esta semana","")))))</f>
        <v/>
      </c>
    </row>
    <row r="180" customFormat="false" ht="15" hidden="false" customHeight="false" outlineLevel="0" collapsed="false">
      <c r="A180" s="36"/>
      <c r="B180" s="35"/>
      <c r="C180" s="35"/>
      <c r="D180" s="35"/>
      <c r="E180" s="35"/>
      <c r="F180" s="36"/>
      <c r="G180" s="35"/>
      <c r="H180" s="35"/>
      <c r="I180" s="40" t="str">
        <f aca="true">IF(OR(E180="",H180="Hecho"),"",IF(F180="","Sin fecha",IF(F180&lt;TODAY(),"VENCIDO",IF(F180=TODAY(),"HOY",IF(F180-TODAY()&lt;=7,"Esta semana","")))))</f>
        <v/>
      </c>
    </row>
    <row r="181" customFormat="false" ht="15" hidden="false" customHeight="false" outlineLevel="0" collapsed="false">
      <c r="A181" s="36"/>
      <c r="B181" s="35"/>
      <c r="C181" s="35"/>
      <c r="D181" s="35"/>
      <c r="E181" s="35"/>
      <c r="F181" s="36"/>
      <c r="G181" s="35"/>
      <c r="H181" s="35"/>
      <c r="I181" s="40" t="str">
        <f aca="true">IF(OR(E181="",H181="Hecho"),"",IF(F181="","Sin fecha",IF(F181&lt;TODAY(),"VENCIDO",IF(F181=TODAY(),"HOY",IF(F181-TODAY()&lt;=7,"Esta semana","")))))</f>
        <v/>
      </c>
    </row>
    <row r="182" customFormat="false" ht="15" hidden="false" customHeight="false" outlineLevel="0" collapsed="false">
      <c r="A182" s="36"/>
      <c r="B182" s="35"/>
      <c r="C182" s="35"/>
      <c r="D182" s="35"/>
      <c r="E182" s="35"/>
      <c r="F182" s="36"/>
      <c r="G182" s="35"/>
      <c r="H182" s="35"/>
      <c r="I182" s="40" t="str">
        <f aca="true">IF(OR(E182="",H182="Hecho"),"",IF(F182="","Sin fecha",IF(F182&lt;TODAY(),"VENCIDO",IF(F182=TODAY(),"HOY",IF(F182-TODAY()&lt;=7,"Esta semana","")))))</f>
        <v/>
      </c>
    </row>
    <row r="183" customFormat="false" ht="15" hidden="false" customHeight="false" outlineLevel="0" collapsed="false">
      <c r="A183" s="36"/>
      <c r="B183" s="35"/>
      <c r="C183" s="35"/>
      <c r="D183" s="35"/>
      <c r="E183" s="35"/>
      <c r="F183" s="36"/>
      <c r="G183" s="35"/>
      <c r="H183" s="35"/>
      <c r="I183" s="40" t="str">
        <f aca="true">IF(OR(E183="",H183="Hecho"),"",IF(F183="","Sin fecha",IF(F183&lt;TODAY(),"VENCIDO",IF(F183=TODAY(),"HOY",IF(F183-TODAY()&lt;=7,"Esta semana","")))))</f>
        <v/>
      </c>
    </row>
    <row r="184" customFormat="false" ht="15" hidden="false" customHeight="false" outlineLevel="0" collapsed="false">
      <c r="A184" s="36"/>
      <c r="B184" s="35"/>
      <c r="C184" s="35"/>
      <c r="D184" s="35"/>
      <c r="E184" s="35"/>
      <c r="F184" s="36"/>
      <c r="G184" s="35"/>
      <c r="H184" s="35"/>
      <c r="I184" s="40" t="str">
        <f aca="true">IF(OR(E184="",H184="Hecho"),"",IF(F184="","Sin fecha",IF(F184&lt;TODAY(),"VENCIDO",IF(F184=TODAY(),"HOY",IF(F184-TODAY()&lt;=7,"Esta semana","")))))</f>
        <v/>
      </c>
    </row>
    <row r="185" customFormat="false" ht="15" hidden="false" customHeight="false" outlineLevel="0" collapsed="false">
      <c r="A185" s="36"/>
      <c r="B185" s="35"/>
      <c r="C185" s="35"/>
      <c r="D185" s="35"/>
      <c r="E185" s="35"/>
      <c r="F185" s="36"/>
      <c r="G185" s="35"/>
      <c r="H185" s="35"/>
      <c r="I185" s="40" t="str">
        <f aca="true">IF(OR(E185="",H185="Hecho"),"",IF(F185="","Sin fecha",IF(F185&lt;TODAY(),"VENCIDO",IF(F185=TODAY(),"HOY",IF(F185-TODAY()&lt;=7,"Esta semana","")))))</f>
        <v/>
      </c>
    </row>
    <row r="186" customFormat="false" ht="15" hidden="false" customHeight="false" outlineLevel="0" collapsed="false">
      <c r="A186" s="36"/>
      <c r="B186" s="35"/>
      <c r="C186" s="35"/>
      <c r="D186" s="35"/>
      <c r="E186" s="35"/>
      <c r="F186" s="36"/>
      <c r="G186" s="35"/>
      <c r="H186" s="35"/>
      <c r="I186" s="40" t="str">
        <f aca="true">IF(OR(E186="",H186="Hecho"),"",IF(F186="","Sin fecha",IF(F186&lt;TODAY(),"VENCIDO",IF(F186=TODAY(),"HOY",IF(F186-TODAY()&lt;=7,"Esta semana","")))))</f>
        <v/>
      </c>
    </row>
    <row r="187" customFormat="false" ht="15" hidden="false" customHeight="false" outlineLevel="0" collapsed="false">
      <c r="A187" s="36"/>
      <c r="B187" s="35"/>
      <c r="C187" s="35"/>
      <c r="D187" s="35"/>
      <c r="E187" s="35"/>
      <c r="F187" s="36"/>
      <c r="G187" s="35"/>
      <c r="H187" s="35"/>
      <c r="I187" s="40" t="str">
        <f aca="true">IF(OR(E187="",H187="Hecho"),"",IF(F187="","Sin fecha",IF(F187&lt;TODAY(),"VENCIDO",IF(F187=TODAY(),"HOY",IF(F187-TODAY()&lt;=7,"Esta semana","")))))</f>
        <v/>
      </c>
    </row>
    <row r="188" customFormat="false" ht="15" hidden="false" customHeight="false" outlineLevel="0" collapsed="false">
      <c r="A188" s="36"/>
      <c r="B188" s="35"/>
      <c r="C188" s="35"/>
      <c r="D188" s="35"/>
      <c r="E188" s="35"/>
      <c r="F188" s="36"/>
      <c r="G188" s="35"/>
      <c r="H188" s="35"/>
      <c r="I188" s="40" t="str">
        <f aca="true">IF(OR(E188="",H188="Hecho"),"",IF(F188="","Sin fecha",IF(F188&lt;TODAY(),"VENCIDO",IF(F188=TODAY(),"HOY",IF(F188-TODAY()&lt;=7,"Esta semana","")))))</f>
        <v/>
      </c>
    </row>
    <row r="189" customFormat="false" ht="15" hidden="false" customHeight="false" outlineLevel="0" collapsed="false">
      <c r="A189" s="36"/>
      <c r="B189" s="35"/>
      <c r="C189" s="35"/>
      <c r="D189" s="35"/>
      <c r="E189" s="35"/>
      <c r="F189" s="36"/>
      <c r="G189" s="35"/>
      <c r="H189" s="35"/>
      <c r="I189" s="40" t="str">
        <f aca="true">IF(OR(E189="",H189="Hecho"),"",IF(F189="","Sin fecha",IF(F189&lt;TODAY(),"VENCIDO",IF(F189=TODAY(),"HOY",IF(F189-TODAY()&lt;=7,"Esta semana","")))))</f>
        <v/>
      </c>
    </row>
    <row r="190" customFormat="false" ht="15" hidden="false" customHeight="false" outlineLevel="0" collapsed="false">
      <c r="A190" s="36"/>
      <c r="B190" s="35"/>
      <c r="C190" s="35"/>
      <c r="D190" s="35"/>
      <c r="E190" s="35"/>
      <c r="F190" s="36"/>
      <c r="G190" s="35"/>
      <c r="H190" s="35"/>
      <c r="I190" s="40" t="str">
        <f aca="true">IF(OR(E190="",H190="Hecho"),"",IF(F190="","Sin fecha",IF(F190&lt;TODAY(),"VENCIDO",IF(F190=TODAY(),"HOY",IF(F190-TODAY()&lt;=7,"Esta semana","")))))</f>
        <v/>
      </c>
    </row>
    <row r="191" customFormat="false" ht="15" hidden="false" customHeight="false" outlineLevel="0" collapsed="false">
      <c r="A191" s="36"/>
      <c r="B191" s="35"/>
      <c r="C191" s="35"/>
      <c r="D191" s="35"/>
      <c r="E191" s="35"/>
      <c r="F191" s="36"/>
      <c r="G191" s="35"/>
      <c r="H191" s="35"/>
      <c r="I191" s="40" t="str">
        <f aca="true">IF(OR(E191="",H191="Hecho"),"",IF(F191="","Sin fecha",IF(F191&lt;TODAY(),"VENCIDO",IF(F191=TODAY(),"HOY",IF(F191-TODAY()&lt;=7,"Esta semana","")))))</f>
        <v/>
      </c>
    </row>
    <row r="192" customFormat="false" ht="15" hidden="false" customHeight="false" outlineLevel="0" collapsed="false">
      <c r="A192" s="36"/>
      <c r="B192" s="35"/>
      <c r="C192" s="35"/>
      <c r="D192" s="35"/>
      <c r="E192" s="35"/>
      <c r="F192" s="36"/>
      <c r="G192" s="35"/>
      <c r="H192" s="35"/>
      <c r="I192" s="40" t="str">
        <f aca="true">IF(OR(E192="",H192="Hecho"),"",IF(F192="","Sin fecha",IF(F192&lt;TODAY(),"VENCIDO",IF(F192=TODAY(),"HOY",IF(F192-TODAY()&lt;=7,"Esta semana","")))))</f>
        <v/>
      </c>
    </row>
    <row r="193" customFormat="false" ht="15" hidden="false" customHeight="false" outlineLevel="0" collapsed="false">
      <c r="A193" s="36"/>
      <c r="B193" s="35"/>
      <c r="C193" s="35"/>
      <c r="D193" s="35"/>
      <c r="E193" s="35"/>
      <c r="F193" s="36"/>
      <c r="G193" s="35"/>
      <c r="H193" s="35"/>
      <c r="I193" s="40" t="str">
        <f aca="true">IF(OR(E193="",H193="Hecho"),"",IF(F193="","Sin fecha",IF(F193&lt;TODAY(),"VENCIDO",IF(F193=TODAY(),"HOY",IF(F193-TODAY()&lt;=7,"Esta semana","")))))</f>
        <v/>
      </c>
    </row>
    <row r="194" customFormat="false" ht="15" hidden="false" customHeight="false" outlineLevel="0" collapsed="false">
      <c r="A194" s="36"/>
      <c r="B194" s="35"/>
      <c r="C194" s="35"/>
      <c r="D194" s="35"/>
      <c r="E194" s="35"/>
      <c r="F194" s="36"/>
      <c r="G194" s="35"/>
      <c r="H194" s="35"/>
      <c r="I194" s="40" t="str">
        <f aca="true">IF(OR(E194="",H194="Hecho"),"",IF(F194="","Sin fecha",IF(F194&lt;TODAY(),"VENCIDO",IF(F194=TODAY(),"HOY",IF(F194-TODAY()&lt;=7,"Esta semana","")))))</f>
        <v/>
      </c>
    </row>
    <row r="195" customFormat="false" ht="15" hidden="false" customHeight="false" outlineLevel="0" collapsed="false">
      <c r="A195" s="36"/>
      <c r="B195" s="35"/>
      <c r="C195" s="35"/>
      <c r="D195" s="35"/>
      <c r="E195" s="35"/>
      <c r="F195" s="36"/>
      <c r="G195" s="35"/>
      <c r="H195" s="35"/>
      <c r="I195" s="40" t="str">
        <f aca="true">IF(OR(E195="",H195="Hecho"),"",IF(F195="","Sin fecha",IF(F195&lt;TODAY(),"VENCIDO",IF(F195=TODAY(),"HOY",IF(F195-TODAY()&lt;=7,"Esta semana","")))))</f>
        <v/>
      </c>
    </row>
    <row r="196" customFormat="false" ht="15" hidden="false" customHeight="false" outlineLevel="0" collapsed="false">
      <c r="A196" s="36"/>
      <c r="B196" s="35"/>
      <c r="C196" s="35"/>
      <c r="D196" s="35"/>
      <c r="E196" s="35"/>
      <c r="F196" s="36"/>
      <c r="G196" s="35"/>
      <c r="H196" s="35"/>
      <c r="I196" s="40" t="str">
        <f aca="true">IF(OR(E196="",H196="Hecho"),"",IF(F196="","Sin fecha",IF(F196&lt;TODAY(),"VENCIDO",IF(F196=TODAY(),"HOY",IF(F196-TODAY()&lt;=7,"Esta semana","")))))</f>
        <v/>
      </c>
    </row>
    <row r="197" customFormat="false" ht="15" hidden="false" customHeight="false" outlineLevel="0" collapsed="false">
      <c r="A197" s="36"/>
      <c r="B197" s="35"/>
      <c r="C197" s="35"/>
      <c r="D197" s="35"/>
      <c r="E197" s="35"/>
      <c r="F197" s="36"/>
      <c r="G197" s="35"/>
      <c r="H197" s="35"/>
      <c r="I197" s="40" t="str">
        <f aca="true">IF(OR(E197="",H197="Hecho"),"",IF(F197="","Sin fecha",IF(F197&lt;TODAY(),"VENCIDO",IF(F197=TODAY(),"HOY",IF(F197-TODAY()&lt;=7,"Esta semana","")))))</f>
        <v/>
      </c>
    </row>
    <row r="198" customFormat="false" ht="15" hidden="false" customHeight="false" outlineLevel="0" collapsed="false">
      <c r="A198" s="36"/>
      <c r="B198" s="35"/>
      <c r="C198" s="35"/>
      <c r="D198" s="35"/>
      <c r="E198" s="35"/>
      <c r="F198" s="36"/>
      <c r="G198" s="35"/>
      <c r="H198" s="35"/>
      <c r="I198" s="40" t="str">
        <f aca="true">IF(OR(E198="",H198="Hecho"),"",IF(F198="","Sin fecha",IF(F198&lt;TODAY(),"VENCIDO",IF(F198=TODAY(),"HOY",IF(F198-TODAY()&lt;=7,"Esta semana","")))))</f>
        <v/>
      </c>
    </row>
    <row r="199" customFormat="false" ht="15" hidden="false" customHeight="false" outlineLevel="0" collapsed="false">
      <c r="A199" s="36"/>
      <c r="B199" s="35"/>
      <c r="C199" s="35"/>
      <c r="D199" s="35"/>
      <c r="E199" s="35"/>
      <c r="F199" s="36"/>
      <c r="G199" s="35"/>
      <c r="H199" s="35"/>
      <c r="I199" s="40" t="str">
        <f aca="true">IF(OR(E199="",H199="Hecho"),"",IF(F199="","Sin fecha",IF(F199&lt;TODAY(),"VENCIDO",IF(F199=TODAY(),"HOY",IF(F199-TODAY()&lt;=7,"Esta semana","")))))</f>
        <v/>
      </c>
    </row>
    <row r="200" customFormat="false" ht="15" hidden="false" customHeight="false" outlineLevel="0" collapsed="false">
      <c r="A200" s="36"/>
      <c r="B200" s="35"/>
      <c r="C200" s="35"/>
      <c r="D200" s="35"/>
      <c r="E200" s="35"/>
      <c r="F200" s="36"/>
      <c r="G200" s="35"/>
      <c r="H200" s="35"/>
      <c r="I200" s="40" t="str">
        <f aca="true">IF(OR(E200="",H200="Hecho"),"",IF(F200="","Sin fecha",IF(F200&lt;TODAY(),"VENCIDO",IF(F200=TODAY(),"HOY",IF(F200-TODAY()&lt;=7,"Esta semana","")))))</f>
        <v/>
      </c>
    </row>
    <row r="201" customFormat="false" ht="15" hidden="false" customHeight="false" outlineLevel="0" collapsed="false">
      <c r="A201" s="36"/>
      <c r="B201" s="35"/>
      <c r="C201" s="35"/>
      <c r="D201" s="35"/>
      <c r="E201" s="35"/>
      <c r="F201" s="36"/>
      <c r="G201" s="35"/>
      <c r="H201" s="35"/>
      <c r="I201" s="40" t="str">
        <f aca="true">IF(OR(E201="",H201="Hecho"),"",IF(F201="","Sin fecha",IF(F201&lt;TODAY(),"VENCIDO",IF(F201=TODAY(),"HOY",IF(F201-TODAY()&lt;=7,"Esta semana","")))))</f>
        <v/>
      </c>
    </row>
    <row r="202" customFormat="false" ht="15" hidden="false" customHeight="false" outlineLevel="0" collapsed="false">
      <c r="A202" s="36"/>
      <c r="B202" s="35"/>
      <c r="C202" s="35"/>
      <c r="D202" s="35"/>
      <c r="E202" s="35"/>
      <c r="F202" s="36"/>
      <c r="G202" s="35"/>
      <c r="H202" s="35"/>
      <c r="I202" s="40" t="str">
        <f aca="true">IF(OR(E202="",H202="Hecho"),"",IF(F202="","Sin fecha",IF(F202&lt;TODAY(),"VENCIDO",IF(F202=TODAY(),"HOY",IF(F202-TODAY()&lt;=7,"Esta semana","")))))</f>
        <v/>
      </c>
    </row>
    <row r="203" customFormat="false" ht="15" hidden="false" customHeight="false" outlineLevel="0" collapsed="false">
      <c r="A203" s="36"/>
      <c r="B203" s="35"/>
      <c r="C203" s="35"/>
      <c r="D203" s="35"/>
      <c r="E203" s="35"/>
      <c r="F203" s="36"/>
      <c r="G203" s="35"/>
      <c r="H203" s="35"/>
      <c r="I203" s="40" t="str">
        <f aca="true">IF(OR(E203="",H203="Hecho"),"",IF(F203="","Sin fecha",IF(F203&lt;TODAY(),"VENCIDO",IF(F203=TODAY(),"HOY",IF(F203-TODAY()&lt;=7,"Esta semana","")))))</f>
        <v/>
      </c>
    </row>
    <row r="204" customFormat="false" ht="15" hidden="false" customHeight="false" outlineLevel="0" collapsed="false">
      <c r="A204" s="36"/>
      <c r="B204" s="35"/>
      <c r="C204" s="35"/>
      <c r="D204" s="35"/>
      <c r="E204" s="35"/>
      <c r="F204" s="36"/>
      <c r="G204" s="35"/>
      <c r="H204" s="35"/>
      <c r="I204" s="40" t="str">
        <f aca="true">IF(OR(E204="",H204="Hecho"),"",IF(F204="","Sin fecha",IF(F204&lt;TODAY(),"VENCIDO",IF(F204=TODAY(),"HOY",IF(F204-TODAY()&lt;=7,"Esta semana","")))))</f>
        <v/>
      </c>
    </row>
    <row r="205" customFormat="false" ht="15" hidden="false" customHeight="false" outlineLevel="0" collapsed="false">
      <c r="A205" s="36"/>
      <c r="B205" s="35"/>
      <c r="C205" s="35"/>
      <c r="D205" s="35"/>
      <c r="E205" s="35"/>
      <c r="F205" s="36"/>
      <c r="G205" s="35"/>
      <c r="H205" s="35"/>
      <c r="I205" s="40" t="str">
        <f aca="true">IF(OR(E205="",H205="Hecho"),"",IF(F205="","Sin fecha",IF(F205&lt;TODAY(),"VENCIDO",IF(F205=TODAY(),"HOY",IF(F205-TODAY()&lt;=7,"Esta semana","")))))</f>
        <v/>
      </c>
    </row>
    <row r="206" customFormat="false" ht="15" hidden="false" customHeight="false" outlineLevel="0" collapsed="false">
      <c r="A206" s="36"/>
      <c r="B206" s="35"/>
      <c r="C206" s="35"/>
      <c r="D206" s="35"/>
      <c r="E206" s="35"/>
      <c r="F206" s="36"/>
      <c r="G206" s="35"/>
      <c r="H206" s="35"/>
      <c r="I206" s="40" t="str">
        <f aca="true">IF(OR(E206="",H206="Hecho"),"",IF(F206="","Sin fecha",IF(F206&lt;TODAY(),"VENCIDO",IF(F206=TODAY(),"HOY",IF(F206-TODAY()&lt;=7,"Esta semana","")))))</f>
        <v/>
      </c>
    </row>
    <row r="207" customFormat="false" ht="15" hidden="false" customHeight="false" outlineLevel="0" collapsed="false">
      <c r="A207" s="36"/>
      <c r="B207" s="35"/>
      <c r="C207" s="35"/>
      <c r="D207" s="35"/>
      <c r="E207" s="35"/>
      <c r="F207" s="36"/>
      <c r="G207" s="35"/>
      <c r="H207" s="35"/>
      <c r="I207" s="40" t="str">
        <f aca="true">IF(OR(E207="",H207="Hecho"),"",IF(F207="","Sin fecha",IF(F207&lt;TODAY(),"VENCIDO",IF(F207=TODAY(),"HOY",IF(F207-TODAY()&lt;=7,"Esta semana","")))))</f>
        <v/>
      </c>
    </row>
    <row r="208" customFormat="false" ht="15" hidden="false" customHeight="false" outlineLevel="0" collapsed="false">
      <c r="A208" s="36"/>
      <c r="B208" s="35"/>
      <c r="C208" s="35"/>
      <c r="D208" s="35"/>
      <c r="E208" s="35"/>
      <c r="F208" s="36"/>
      <c r="G208" s="35"/>
      <c r="H208" s="35"/>
      <c r="I208" s="40" t="str">
        <f aca="true">IF(OR(E208="",H208="Hecho"),"",IF(F208="","Sin fecha",IF(F208&lt;TODAY(),"VENCIDO",IF(F208=TODAY(),"HOY",IF(F208-TODAY()&lt;=7,"Esta semana","")))))</f>
        <v/>
      </c>
    </row>
    <row r="209" customFormat="false" ht="15" hidden="false" customHeight="false" outlineLevel="0" collapsed="false">
      <c r="A209" s="36"/>
      <c r="B209" s="35"/>
      <c r="C209" s="35"/>
      <c r="D209" s="35"/>
      <c r="E209" s="35"/>
      <c r="F209" s="36"/>
      <c r="G209" s="35"/>
      <c r="H209" s="35"/>
      <c r="I209" s="40" t="str">
        <f aca="true">IF(OR(E209="",H209="Hecho"),"",IF(F209="","Sin fecha",IF(F209&lt;TODAY(),"VENCIDO",IF(F209=TODAY(),"HOY",IF(F209-TODAY()&lt;=7,"Esta semana","")))))</f>
        <v/>
      </c>
    </row>
    <row r="210" customFormat="false" ht="15" hidden="false" customHeight="false" outlineLevel="0" collapsed="false">
      <c r="A210" s="36"/>
      <c r="B210" s="35"/>
      <c r="C210" s="35"/>
      <c r="D210" s="35"/>
      <c r="E210" s="35"/>
      <c r="F210" s="36"/>
      <c r="G210" s="35"/>
      <c r="H210" s="35"/>
      <c r="I210" s="40" t="str">
        <f aca="true">IF(OR(E210="",H210="Hecho"),"",IF(F210="","Sin fecha",IF(F210&lt;TODAY(),"VENCIDO",IF(F210=TODAY(),"HOY",IF(F210-TODAY()&lt;=7,"Esta semana","")))))</f>
        <v/>
      </c>
    </row>
    <row r="211" customFormat="false" ht="15" hidden="false" customHeight="false" outlineLevel="0" collapsed="false">
      <c r="A211" s="36"/>
      <c r="B211" s="35"/>
      <c r="C211" s="35"/>
      <c r="D211" s="35"/>
      <c r="E211" s="35"/>
      <c r="F211" s="36"/>
      <c r="G211" s="35"/>
      <c r="H211" s="35"/>
      <c r="I211" s="40" t="str">
        <f aca="true">IF(OR(E211="",H211="Hecho"),"",IF(F211="","Sin fecha",IF(F211&lt;TODAY(),"VENCIDO",IF(F211=TODAY(),"HOY",IF(F211-TODAY()&lt;=7,"Esta semana","")))))</f>
        <v/>
      </c>
    </row>
    <row r="212" customFormat="false" ht="15" hidden="false" customHeight="false" outlineLevel="0" collapsed="false">
      <c r="A212" s="36"/>
      <c r="B212" s="35"/>
      <c r="C212" s="35"/>
      <c r="D212" s="35"/>
      <c r="E212" s="35"/>
      <c r="F212" s="36"/>
      <c r="G212" s="35"/>
      <c r="H212" s="35"/>
      <c r="I212" s="40" t="str">
        <f aca="true">IF(OR(E212="",H212="Hecho"),"",IF(F212="","Sin fecha",IF(F212&lt;TODAY(),"VENCIDO",IF(F212=TODAY(),"HOY",IF(F212-TODAY()&lt;=7,"Esta semana","")))))</f>
        <v/>
      </c>
    </row>
    <row r="213" customFormat="false" ht="15" hidden="false" customHeight="false" outlineLevel="0" collapsed="false">
      <c r="A213" s="36"/>
      <c r="B213" s="35"/>
      <c r="C213" s="35"/>
      <c r="D213" s="35"/>
      <c r="E213" s="35"/>
      <c r="F213" s="36"/>
      <c r="G213" s="35"/>
      <c r="H213" s="35"/>
      <c r="I213" s="40" t="str">
        <f aca="true">IF(OR(E213="",H213="Hecho"),"",IF(F213="","Sin fecha",IF(F213&lt;TODAY(),"VENCIDO",IF(F213=TODAY(),"HOY",IF(F213-TODAY()&lt;=7,"Esta semana","")))))</f>
        <v/>
      </c>
    </row>
    <row r="214" customFormat="false" ht="15" hidden="false" customHeight="false" outlineLevel="0" collapsed="false">
      <c r="A214" s="36"/>
      <c r="B214" s="35"/>
      <c r="C214" s="35"/>
      <c r="D214" s="35"/>
      <c r="E214" s="35"/>
      <c r="F214" s="36"/>
      <c r="G214" s="35"/>
      <c r="H214" s="35"/>
      <c r="I214" s="40" t="str">
        <f aca="true">IF(OR(E214="",H214="Hecho"),"",IF(F214="","Sin fecha",IF(F214&lt;TODAY(),"VENCIDO",IF(F214=TODAY(),"HOY",IF(F214-TODAY()&lt;=7,"Esta semana","")))))</f>
        <v/>
      </c>
    </row>
    <row r="215" customFormat="false" ht="15" hidden="false" customHeight="false" outlineLevel="0" collapsed="false">
      <c r="A215" s="36"/>
      <c r="B215" s="35"/>
      <c r="C215" s="35"/>
      <c r="D215" s="35"/>
      <c r="E215" s="35"/>
      <c r="F215" s="36"/>
      <c r="G215" s="35"/>
      <c r="H215" s="35"/>
      <c r="I215" s="40" t="str">
        <f aca="true">IF(OR(E215="",H215="Hecho"),"",IF(F215="","Sin fecha",IF(F215&lt;TODAY(),"VENCIDO",IF(F215=TODAY(),"HOY",IF(F215-TODAY()&lt;=7,"Esta semana","")))))</f>
        <v/>
      </c>
    </row>
    <row r="216" customFormat="false" ht="15" hidden="false" customHeight="false" outlineLevel="0" collapsed="false">
      <c r="A216" s="36"/>
      <c r="B216" s="35"/>
      <c r="C216" s="35"/>
      <c r="D216" s="35"/>
      <c r="E216" s="35"/>
      <c r="F216" s="36"/>
      <c r="G216" s="35"/>
      <c r="H216" s="35"/>
      <c r="I216" s="40" t="str">
        <f aca="true">IF(OR(E216="",H216="Hecho"),"",IF(F216="","Sin fecha",IF(F216&lt;TODAY(),"VENCIDO",IF(F216=TODAY(),"HOY",IF(F216-TODAY()&lt;=7,"Esta semana","")))))</f>
        <v/>
      </c>
    </row>
    <row r="217" customFormat="false" ht="15" hidden="false" customHeight="false" outlineLevel="0" collapsed="false">
      <c r="A217" s="36"/>
      <c r="B217" s="35"/>
      <c r="C217" s="35"/>
      <c r="D217" s="35"/>
      <c r="E217" s="35"/>
      <c r="F217" s="36"/>
      <c r="G217" s="35"/>
      <c r="H217" s="35"/>
      <c r="I217" s="40" t="str">
        <f aca="true">IF(OR(E217="",H217="Hecho"),"",IF(F217="","Sin fecha",IF(F217&lt;TODAY(),"VENCIDO",IF(F217=TODAY(),"HOY",IF(F217-TODAY()&lt;=7,"Esta semana","")))))</f>
        <v/>
      </c>
    </row>
    <row r="218" customFormat="false" ht="15" hidden="false" customHeight="false" outlineLevel="0" collapsed="false">
      <c r="A218" s="36"/>
      <c r="B218" s="35"/>
      <c r="C218" s="35"/>
      <c r="D218" s="35"/>
      <c r="E218" s="35"/>
      <c r="F218" s="36"/>
      <c r="G218" s="35"/>
      <c r="H218" s="35"/>
      <c r="I218" s="40" t="str">
        <f aca="true">IF(OR(E218="",H218="Hecho"),"",IF(F218="","Sin fecha",IF(F218&lt;TODAY(),"VENCIDO",IF(F218=TODAY(),"HOY",IF(F218-TODAY()&lt;=7,"Esta semana","")))))</f>
        <v/>
      </c>
    </row>
    <row r="219" customFormat="false" ht="15" hidden="false" customHeight="false" outlineLevel="0" collapsed="false">
      <c r="A219" s="36"/>
      <c r="B219" s="35"/>
      <c r="C219" s="35"/>
      <c r="D219" s="35"/>
      <c r="E219" s="35"/>
      <c r="F219" s="36"/>
      <c r="G219" s="35"/>
      <c r="H219" s="35"/>
      <c r="I219" s="40" t="str">
        <f aca="true">IF(OR(E219="",H219="Hecho"),"",IF(F219="","Sin fecha",IF(F219&lt;TODAY(),"VENCIDO",IF(F219=TODAY(),"HOY",IF(F219-TODAY()&lt;=7,"Esta semana","")))))</f>
        <v/>
      </c>
    </row>
    <row r="220" customFormat="false" ht="15" hidden="false" customHeight="false" outlineLevel="0" collapsed="false">
      <c r="A220" s="36"/>
      <c r="B220" s="35"/>
      <c r="C220" s="35"/>
      <c r="D220" s="35"/>
      <c r="E220" s="35"/>
      <c r="F220" s="36"/>
      <c r="G220" s="35"/>
      <c r="H220" s="35"/>
      <c r="I220" s="40" t="str">
        <f aca="true">IF(OR(E220="",H220="Hecho"),"",IF(F220="","Sin fecha",IF(F220&lt;TODAY(),"VENCIDO",IF(F220=TODAY(),"HOY",IF(F220-TODAY()&lt;=7,"Esta semana","")))))</f>
        <v/>
      </c>
    </row>
    <row r="221" customFormat="false" ht="15" hidden="false" customHeight="false" outlineLevel="0" collapsed="false">
      <c r="A221" s="36"/>
      <c r="B221" s="35"/>
      <c r="C221" s="35"/>
      <c r="D221" s="35"/>
      <c r="E221" s="35"/>
      <c r="F221" s="36"/>
      <c r="G221" s="35"/>
      <c r="H221" s="35"/>
      <c r="I221" s="40" t="str">
        <f aca="true">IF(OR(E221="",H221="Hecho"),"",IF(F221="","Sin fecha",IF(F221&lt;TODAY(),"VENCIDO",IF(F221=TODAY(),"HOY",IF(F221-TODAY()&lt;=7,"Esta semana","")))))</f>
        <v/>
      </c>
    </row>
    <row r="222" customFormat="false" ht="15" hidden="false" customHeight="false" outlineLevel="0" collapsed="false">
      <c r="A222" s="36"/>
      <c r="B222" s="35"/>
      <c r="C222" s="35"/>
      <c r="D222" s="35"/>
      <c r="E222" s="35"/>
      <c r="F222" s="36"/>
      <c r="G222" s="35"/>
      <c r="H222" s="35"/>
      <c r="I222" s="40" t="str">
        <f aca="true">IF(OR(E222="",H222="Hecho"),"",IF(F222="","Sin fecha",IF(F222&lt;TODAY(),"VENCIDO",IF(F222=TODAY(),"HOY",IF(F222-TODAY()&lt;=7,"Esta semana","")))))</f>
        <v/>
      </c>
    </row>
    <row r="223" customFormat="false" ht="15" hidden="false" customHeight="false" outlineLevel="0" collapsed="false">
      <c r="A223" s="36"/>
      <c r="B223" s="35"/>
      <c r="C223" s="35"/>
      <c r="D223" s="35"/>
      <c r="E223" s="35"/>
      <c r="F223" s="36"/>
      <c r="G223" s="35"/>
      <c r="H223" s="35"/>
      <c r="I223" s="40" t="str">
        <f aca="true">IF(OR(E223="",H223="Hecho"),"",IF(F223="","Sin fecha",IF(F223&lt;TODAY(),"VENCIDO",IF(F223=TODAY(),"HOY",IF(F223-TODAY()&lt;=7,"Esta semana","")))))</f>
        <v/>
      </c>
    </row>
    <row r="224" customFormat="false" ht="15" hidden="false" customHeight="false" outlineLevel="0" collapsed="false">
      <c r="A224" s="36"/>
      <c r="B224" s="35"/>
      <c r="C224" s="35"/>
      <c r="D224" s="35"/>
      <c r="E224" s="35"/>
      <c r="F224" s="36"/>
      <c r="G224" s="35"/>
      <c r="H224" s="35"/>
      <c r="I224" s="40" t="str">
        <f aca="true">IF(OR(E224="",H224="Hecho"),"",IF(F224="","Sin fecha",IF(F224&lt;TODAY(),"VENCIDO",IF(F224=TODAY(),"HOY",IF(F224-TODAY()&lt;=7,"Esta semana","")))))</f>
        <v/>
      </c>
    </row>
    <row r="225" customFormat="false" ht="15" hidden="false" customHeight="false" outlineLevel="0" collapsed="false">
      <c r="A225" s="36"/>
      <c r="B225" s="35"/>
      <c r="C225" s="35"/>
      <c r="D225" s="35"/>
      <c r="E225" s="35"/>
      <c r="F225" s="36"/>
      <c r="G225" s="35"/>
      <c r="H225" s="35"/>
      <c r="I225" s="40" t="str">
        <f aca="true">IF(OR(E225="",H225="Hecho"),"",IF(F225="","Sin fecha",IF(F225&lt;TODAY(),"VENCIDO",IF(F225=TODAY(),"HOY",IF(F225-TODAY()&lt;=7,"Esta semana","")))))</f>
        <v/>
      </c>
    </row>
    <row r="226" customFormat="false" ht="15" hidden="false" customHeight="false" outlineLevel="0" collapsed="false">
      <c r="A226" s="36"/>
      <c r="B226" s="35"/>
      <c r="C226" s="35"/>
      <c r="D226" s="35"/>
      <c r="E226" s="35"/>
      <c r="F226" s="36"/>
      <c r="G226" s="35"/>
      <c r="H226" s="35"/>
      <c r="I226" s="40" t="str">
        <f aca="true">IF(OR(E226="",H226="Hecho"),"",IF(F226="","Sin fecha",IF(F226&lt;TODAY(),"VENCIDO",IF(F226=TODAY(),"HOY",IF(F226-TODAY()&lt;=7,"Esta semana","")))))</f>
        <v/>
      </c>
    </row>
    <row r="227" customFormat="false" ht="15" hidden="false" customHeight="false" outlineLevel="0" collapsed="false">
      <c r="A227" s="36"/>
      <c r="B227" s="35"/>
      <c r="C227" s="35"/>
      <c r="D227" s="35"/>
      <c r="E227" s="35"/>
      <c r="F227" s="36"/>
      <c r="G227" s="35"/>
      <c r="H227" s="35"/>
      <c r="I227" s="40" t="str">
        <f aca="true">IF(OR(E227="",H227="Hecho"),"",IF(F227="","Sin fecha",IF(F227&lt;TODAY(),"VENCIDO",IF(F227=TODAY(),"HOY",IF(F227-TODAY()&lt;=7,"Esta semana","")))))</f>
        <v/>
      </c>
    </row>
    <row r="228" customFormat="false" ht="15" hidden="false" customHeight="false" outlineLevel="0" collapsed="false">
      <c r="A228" s="36"/>
      <c r="B228" s="35"/>
      <c r="C228" s="35"/>
      <c r="D228" s="35"/>
      <c r="E228" s="35"/>
      <c r="F228" s="36"/>
      <c r="G228" s="35"/>
      <c r="H228" s="35"/>
      <c r="I228" s="40" t="str">
        <f aca="true">IF(OR(E228="",H228="Hecho"),"",IF(F228="","Sin fecha",IF(F228&lt;TODAY(),"VENCIDO",IF(F228=TODAY(),"HOY",IF(F228-TODAY()&lt;=7,"Esta semana","")))))</f>
        <v/>
      </c>
    </row>
    <row r="229" customFormat="false" ht="15" hidden="false" customHeight="false" outlineLevel="0" collapsed="false">
      <c r="A229" s="36"/>
      <c r="B229" s="35"/>
      <c r="C229" s="35"/>
      <c r="D229" s="35"/>
      <c r="E229" s="35"/>
      <c r="F229" s="36"/>
      <c r="G229" s="35"/>
      <c r="H229" s="35"/>
      <c r="I229" s="40" t="str">
        <f aca="true">IF(OR(E229="",H229="Hecho"),"",IF(F229="","Sin fecha",IF(F229&lt;TODAY(),"VENCIDO",IF(F229=TODAY(),"HOY",IF(F229-TODAY()&lt;=7,"Esta semana","")))))</f>
        <v/>
      </c>
    </row>
    <row r="230" customFormat="false" ht="15" hidden="false" customHeight="false" outlineLevel="0" collapsed="false">
      <c r="A230" s="36"/>
      <c r="B230" s="35"/>
      <c r="C230" s="35"/>
      <c r="D230" s="35"/>
      <c r="E230" s="35"/>
      <c r="F230" s="36"/>
      <c r="G230" s="35"/>
      <c r="H230" s="35"/>
      <c r="I230" s="40" t="str">
        <f aca="true">IF(OR(E230="",H230="Hecho"),"",IF(F230="","Sin fecha",IF(F230&lt;TODAY(),"VENCIDO",IF(F230=TODAY(),"HOY",IF(F230-TODAY()&lt;=7,"Esta semana","")))))</f>
        <v/>
      </c>
    </row>
    <row r="231" customFormat="false" ht="15" hidden="false" customHeight="false" outlineLevel="0" collapsed="false">
      <c r="A231" s="36"/>
      <c r="B231" s="35"/>
      <c r="C231" s="35"/>
      <c r="D231" s="35"/>
      <c r="E231" s="35"/>
      <c r="F231" s="36"/>
      <c r="G231" s="35"/>
      <c r="H231" s="35"/>
      <c r="I231" s="40" t="str">
        <f aca="true">IF(OR(E231="",H231="Hecho"),"",IF(F231="","Sin fecha",IF(F231&lt;TODAY(),"VENCIDO",IF(F231=TODAY(),"HOY",IF(F231-TODAY()&lt;=7,"Esta semana","")))))</f>
        <v/>
      </c>
    </row>
    <row r="232" customFormat="false" ht="15" hidden="false" customHeight="false" outlineLevel="0" collapsed="false">
      <c r="A232" s="36"/>
      <c r="B232" s="35"/>
      <c r="C232" s="35"/>
      <c r="D232" s="35"/>
      <c r="E232" s="35"/>
      <c r="F232" s="36"/>
      <c r="G232" s="35"/>
      <c r="H232" s="35"/>
      <c r="I232" s="40" t="str">
        <f aca="true">IF(OR(E232="",H232="Hecho"),"",IF(F232="","Sin fecha",IF(F232&lt;TODAY(),"VENCIDO",IF(F232=TODAY(),"HOY",IF(F232-TODAY()&lt;=7,"Esta semana","")))))</f>
        <v/>
      </c>
    </row>
    <row r="233" customFormat="false" ht="15" hidden="false" customHeight="false" outlineLevel="0" collapsed="false">
      <c r="A233" s="36"/>
      <c r="B233" s="35"/>
      <c r="C233" s="35"/>
      <c r="D233" s="35"/>
      <c r="E233" s="35"/>
      <c r="F233" s="36"/>
      <c r="G233" s="35"/>
      <c r="H233" s="35"/>
      <c r="I233" s="40" t="str">
        <f aca="true">IF(OR(E233="",H233="Hecho"),"",IF(F233="","Sin fecha",IF(F233&lt;TODAY(),"VENCIDO",IF(F233=TODAY(),"HOY",IF(F233-TODAY()&lt;=7,"Esta semana","")))))</f>
        <v/>
      </c>
    </row>
    <row r="234" customFormat="false" ht="15" hidden="false" customHeight="false" outlineLevel="0" collapsed="false">
      <c r="A234" s="36"/>
      <c r="B234" s="35"/>
      <c r="C234" s="35"/>
      <c r="D234" s="35"/>
      <c r="E234" s="35"/>
      <c r="F234" s="36"/>
      <c r="G234" s="35"/>
      <c r="H234" s="35"/>
      <c r="I234" s="40" t="str">
        <f aca="true">IF(OR(E234="",H234="Hecho"),"",IF(F234="","Sin fecha",IF(F234&lt;TODAY(),"VENCIDO",IF(F234=TODAY(),"HOY",IF(F234-TODAY()&lt;=7,"Esta semana","")))))</f>
        <v/>
      </c>
    </row>
    <row r="235" customFormat="false" ht="15" hidden="false" customHeight="false" outlineLevel="0" collapsed="false">
      <c r="A235" s="36"/>
      <c r="B235" s="35"/>
      <c r="C235" s="35"/>
      <c r="D235" s="35"/>
      <c r="E235" s="35"/>
      <c r="F235" s="36"/>
      <c r="G235" s="35"/>
      <c r="H235" s="35"/>
      <c r="I235" s="40" t="str">
        <f aca="true">IF(OR(E235="",H235="Hecho"),"",IF(F235="","Sin fecha",IF(F235&lt;TODAY(),"VENCIDO",IF(F235=TODAY(),"HOY",IF(F235-TODAY()&lt;=7,"Esta semana","")))))</f>
        <v/>
      </c>
    </row>
    <row r="236" customFormat="false" ht="15" hidden="false" customHeight="false" outlineLevel="0" collapsed="false">
      <c r="A236" s="36"/>
      <c r="B236" s="35"/>
      <c r="C236" s="35"/>
      <c r="D236" s="35"/>
      <c r="E236" s="35"/>
      <c r="F236" s="36"/>
      <c r="G236" s="35"/>
      <c r="H236" s="35"/>
      <c r="I236" s="40" t="str">
        <f aca="true">IF(OR(E236="",H236="Hecho"),"",IF(F236="","Sin fecha",IF(F236&lt;TODAY(),"VENCIDO",IF(F236=TODAY(),"HOY",IF(F236-TODAY()&lt;=7,"Esta semana","")))))</f>
        <v/>
      </c>
    </row>
    <row r="237" customFormat="false" ht="15" hidden="false" customHeight="false" outlineLevel="0" collapsed="false">
      <c r="A237" s="36"/>
      <c r="B237" s="35"/>
      <c r="C237" s="35"/>
      <c r="D237" s="35"/>
      <c r="E237" s="35"/>
      <c r="F237" s="36"/>
      <c r="G237" s="35"/>
      <c r="H237" s="35"/>
      <c r="I237" s="40" t="str">
        <f aca="true">IF(OR(E237="",H237="Hecho"),"",IF(F237="","Sin fecha",IF(F237&lt;TODAY(),"VENCIDO",IF(F237=TODAY(),"HOY",IF(F237-TODAY()&lt;=7,"Esta semana","")))))</f>
        <v/>
      </c>
    </row>
    <row r="238" customFormat="false" ht="15" hidden="false" customHeight="false" outlineLevel="0" collapsed="false">
      <c r="A238" s="36"/>
      <c r="B238" s="35"/>
      <c r="C238" s="35"/>
      <c r="D238" s="35"/>
      <c r="E238" s="35"/>
      <c r="F238" s="36"/>
      <c r="G238" s="35"/>
      <c r="H238" s="35"/>
      <c r="I238" s="40" t="str">
        <f aca="true">IF(OR(E238="",H238="Hecho"),"",IF(F238="","Sin fecha",IF(F238&lt;TODAY(),"VENCIDO",IF(F238=TODAY(),"HOY",IF(F238-TODAY()&lt;=7,"Esta semana","")))))</f>
        <v/>
      </c>
    </row>
    <row r="239" customFormat="false" ht="15" hidden="false" customHeight="false" outlineLevel="0" collapsed="false">
      <c r="A239" s="36"/>
      <c r="B239" s="35"/>
      <c r="C239" s="35"/>
      <c r="D239" s="35"/>
      <c r="E239" s="35"/>
      <c r="F239" s="36"/>
      <c r="G239" s="35"/>
      <c r="H239" s="35"/>
      <c r="I239" s="40" t="str">
        <f aca="true">IF(OR(E239="",H239="Hecho"),"",IF(F239="","Sin fecha",IF(F239&lt;TODAY(),"VENCIDO",IF(F239=TODAY(),"HOY",IF(F239-TODAY()&lt;=7,"Esta semana","")))))</f>
        <v/>
      </c>
    </row>
    <row r="240" customFormat="false" ht="15" hidden="false" customHeight="false" outlineLevel="0" collapsed="false">
      <c r="A240" s="36"/>
      <c r="B240" s="35"/>
      <c r="C240" s="35"/>
      <c r="D240" s="35"/>
      <c r="E240" s="35"/>
      <c r="F240" s="36"/>
      <c r="G240" s="35"/>
      <c r="H240" s="35"/>
      <c r="I240" s="40" t="str">
        <f aca="true">IF(OR(E240="",H240="Hecho"),"",IF(F240="","Sin fecha",IF(F240&lt;TODAY(),"VENCIDO",IF(F240=TODAY(),"HOY",IF(F240-TODAY()&lt;=7,"Esta semana","")))))</f>
        <v/>
      </c>
    </row>
    <row r="241" customFormat="false" ht="15" hidden="false" customHeight="false" outlineLevel="0" collapsed="false">
      <c r="A241" s="36"/>
      <c r="B241" s="35"/>
      <c r="C241" s="35"/>
      <c r="D241" s="35"/>
      <c r="E241" s="35"/>
      <c r="F241" s="36"/>
      <c r="G241" s="35"/>
      <c r="H241" s="35"/>
      <c r="I241" s="40" t="str">
        <f aca="true">IF(OR(E241="",H241="Hecho"),"",IF(F241="","Sin fecha",IF(F241&lt;TODAY(),"VENCIDO",IF(F241=TODAY(),"HOY",IF(F241-TODAY()&lt;=7,"Esta semana","")))))</f>
        <v/>
      </c>
    </row>
    <row r="242" customFormat="false" ht="15" hidden="false" customHeight="false" outlineLevel="0" collapsed="false">
      <c r="A242" s="36"/>
      <c r="B242" s="35"/>
      <c r="C242" s="35"/>
      <c r="D242" s="35"/>
      <c r="E242" s="35"/>
      <c r="F242" s="36"/>
      <c r="G242" s="35"/>
      <c r="H242" s="35"/>
      <c r="I242" s="40" t="str">
        <f aca="true">IF(OR(E242="",H242="Hecho"),"",IF(F242="","Sin fecha",IF(F242&lt;TODAY(),"VENCIDO",IF(F242=TODAY(),"HOY",IF(F242-TODAY()&lt;=7,"Esta semana","")))))</f>
        <v/>
      </c>
    </row>
    <row r="243" customFormat="false" ht="15" hidden="false" customHeight="false" outlineLevel="0" collapsed="false">
      <c r="A243" s="36"/>
      <c r="B243" s="35"/>
      <c r="C243" s="35"/>
      <c r="D243" s="35"/>
      <c r="E243" s="35"/>
      <c r="F243" s="36"/>
      <c r="G243" s="35"/>
      <c r="H243" s="35"/>
      <c r="I243" s="40" t="str">
        <f aca="true">IF(OR(E243="",H243="Hecho"),"",IF(F243="","Sin fecha",IF(F243&lt;TODAY(),"VENCIDO",IF(F243=TODAY(),"HOY",IF(F243-TODAY()&lt;=7,"Esta semana","")))))</f>
        <v/>
      </c>
    </row>
    <row r="244" customFormat="false" ht="15" hidden="false" customHeight="false" outlineLevel="0" collapsed="false">
      <c r="A244" s="36"/>
      <c r="B244" s="35"/>
      <c r="C244" s="35"/>
      <c r="D244" s="35"/>
      <c r="E244" s="35"/>
      <c r="F244" s="36"/>
      <c r="G244" s="35"/>
      <c r="H244" s="35"/>
      <c r="I244" s="40" t="str">
        <f aca="true">IF(OR(E244="",H244="Hecho"),"",IF(F244="","Sin fecha",IF(F244&lt;TODAY(),"VENCIDO",IF(F244=TODAY(),"HOY",IF(F244-TODAY()&lt;=7,"Esta semana","")))))</f>
        <v/>
      </c>
    </row>
    <row r="245" customFormat="false" ht="15" hidden="false" customHeight="false" outlineLevel="0" collapsed="false">
      <c r="A245" s="36"/>
      <c r="B245" s="35"/>
      <c r="C245" s="35"/>
      <c r="D245" s="35"/>
      <c r="E245" s="35"/>
      <c r="F245" s="36"/>
      <c r="G245" s="35"/>
      <c r="H245" s="35"/>
      <c r="I245" s="40" t="str">
        <f aca="true">IF(OR(E245="",H245="Hecho"),"",IF(F245="","Sin fecha",IF(F245&lt;TODAY(),"VENCIDO",IF(F245=TODAY(),"HOY",IF(F245-TODAY()&lt;=7,"Esta semana","")))))</f>
        <v/>
      </c>
    </row>
    <row r="246" customFormat="false" ht="15" hidden="false" customHeight="false" outlineLevel="0" collapsed="false">
      <c r="A246" s="36"/>
      <c r="B246" s="35"/>
      <c r="C246" s="35"/>
      <c r="D246" s="35"/>
      <c r="E246" s="35"/>
      <c r="F246" s="36"/>
      <c r="G246" s="35"/>
      <c r="H246" s="35"/>
      <c r="I246" s="40" t="str">
        <f aca="true">IF(OR(E246="",H246="Hecho"),"",IF(F246="","Sin fecha",IF(F246&lt;TODAY(),"VENCIDO",IF(F246=TODAY(),"HOY",IF(F246-TODAY()&lt;=7,"Esta semana","")))))</f>
        <v/>
      </c>
    </row>
    <row r="247" customFormat="false" ht="15" hidden="false" customHeight="false" outlineLevel="0" collapsed="false">
      <c r="A247" s="36"/>
      <c r="B247" s="35"/>
      <c r="C247" s="35"/>
      <c r="D247" s="35"/>
      <c r="E247" s="35"/>
      <c r="F247" s="36"/>
      <c r="G247" s="35"/>
      <c r="H247" s="35"/>
      <c r="I247" s="40" t="str">
        <f aca="true">IF(OR(E247="",H247="Hecho"),"",IF(F247="","Sin fecha",IF(F247&lt;TODAY(),"VENCIDO",IF(F247=TODAY(),"HOY",IF(F247-TODAY()&lt;=7,"Esta semana","")))))</f>
        <v/>
      </c>
    </row>
    <row r="248" customFormat="false" ht="15" hidden="false" customHeight="false" outlineLevel="0" collapsed="false">
      <c r="A248" s="36"/>
      <c r="B248" s="35"/>
      <c r="C248" s="35"/>
      <c r="D248" s="35"/>
      <c r="E248" s="35"/>
      <c r="F248" s="36"/>
      <c r="G248" s="35"/>
      <c r="H248" s="35"/>
      <c r="I248" s="40" t="str">
        <f aca="true">IF(OR(E248="",H248="Hecho"),"",IF(F248="","Sin fecha",IF(F248&lt;TODAY(),"VENCIDO",IF(F248=TODAY(),"HOY",IF(F248-TODAY()&lt;=7,"Esta semana","")))))</f>
        <v/>
      </c>
    </row>
    <row r="249" customFormat="false" ht="15" hidden="false" customHeight="false" outlineLevel="0" collapsed="false">
      <c r="A249" s="36"/>
      <c r="B249" s="35"/>
      <c r="C249" s="35"/>
      <c r="D249" s="35"/>
      <c r="E249" s="35"/>
      <c r="F249" s="36"/>
      <c r="G249" s="35"/>
      <c r="H249" s="35"/>
      <c r="I249" s="40" t="str">
        <f aca="true">IF(OR(E249="",H249="Hecho"),"",IF(F249="","Sin fecha",IF(F249&lt;TODAY(),"VENCIDO",IF(F249=TODAY(),"HOY",IF(F249-TODAY()&lt;=7,"Esta semana","")))))</f>
        <v/>
      </c>
    </row>
    <row r="250" customFormat="false" ht="15" hidden="false" customHeight="false" outlineLevel="0" collapsed="false">
      <c r="A250" s="36"/>
      <c r="B250" s="35"/>
      <c r="C250" s="35"/>
      <c r="D250" s="35"/>
      <c r="E250" s="35"/>
      <c r="F250" s="36"/>
      <c r="G250" s="35"/>
      <c r="H250" s="35"/>
      <c r="I250" s="40" t="str">
        <f aca="true">IF(OR(E250="",H250="Hecho"),"",IF(F250="","Sin fecha",IF(F250&lt;TODAY(),"VENCIDO",IF(F250=TODAY(),"HOY",IF(F250-TODAY()&lt;=7,"Esta semana","")))))</f>
        <v/>
      </c>
    </row>
    <row r="251" customFormat="false" ht="15" hidden="false" customHeight="false" outlineLevel="0" collapsed="false">
      <c r="A251" s="36"/>
      <c r="B251" s="35"/>
      <c r="C251" s="35"/>
      <c r="D251" s="35"/>
      <c r="E251" s="35"/>
      <c r="F251" s="36"/>
      <c r="G251" s="35"/>
      <c r="H251" s="35"/>
      <c r="I251" s="40" t="str">
        <f aca="true">IF(OR(E251="",H251="Hecho"),"",IF(F251="","Sin fecha",IF(F251&lt;TODAY(),"VENCIDO",IF(F251=TODAY(),"HOY",IF(F251-TODAY()&lt;=7,"Esta semana","")))))</f>
        <v/>
      </c>
    </row>
    <row r="252" customFormat="false" ht="15" hidden="false" customHeight="false" outlineLevel="0" collapsed="false">
      <c r="A252" s="36"/>
      <c r="B252" s="35"/>
      <c r="C252" s="35"/>
      <c r="D252" s="35"/>
      <c r="E252" s="35"/>
      <c r="F252" s="36"/>
      <c r="G252" s="35"/>
      <c r="H252" s="35"/>
      <c r="I252" s="40" t="str">
        <f aca="true">IF(OR(E252="",H252="Hecho"),"",IF(F252="","Sin fecha",IF(F252&lt;TODAY(),"VENCIDO",IF(F252=TODAY(),"HOY",IF(F252-TODAY()&lt;=7,"Esta semana","")))))</f>
        <v/>
      </c>
    </row>
    <row r="253" customFormat="false" ht="15" hidden="false" customHeight="false" outlineLevel="0" collapsed="false">
      <c r="A253" s="36"/>
      <c r="B253" s="35"/>
      <c r="C253" s="35"/>
      <c r="D253" s="35"/>
      <c r="E253" s="35"/>
      <c r="F253" s="36"/>
      <c r="G253" s="35"/>
      <c r="H253" s="35"/>
      <c r="I253" s="40" t="str">
        <f aca="true">IF(OR(E253="",H253="Hecho"),"",IF(F253="","Sin fecha",IF(F253&lt;TODAY(),"VENCIDO",IF(F253=TODAY(),"HOY",IF(F253-TODAY()&lt;=7,"Esta semana","")))))</f>
        <v/>
      </c>
    </row>
    <row r="254" customFormat="false" ht="15" hidden="false" customHeight="false" outlineLevel="0" collapsed="false">
      <c r="A254" s="36"/>
      <c r="B254" s="35"/>
      <c r="C254" s="35"/>
      <c r="D254" s="35"/>
      <c r="E254" s="35"/>
      <c r="F254" s="36"/>
      <c r="G254" s="35"/>
      <c r="H254" s="35"/>
      <c r="I254" s="40" t="str">
        <f aca="true">IF(OR(E254="",H254="Hecho"),"",IF(F254="","Sin fecha",IF(F254&lt;TODAY(),"VENCIDO",IF(F254=TODAY(),"HOY",IF(F254-TODAY()&lt;=7,"Esta semana","")))))</f>
        <v/>
      </c>
    </row>
    <row r="255" customFormat="false" ht="15" hidden="false" customHeight="false" outlineLevel="0" collapsed="false">
      <c r="A255" s="36"/>
      <c r="B255" s="35"/>
      <c r="C255" s="35"/>
      <c r="D255" s="35"/>
      <c r="E255" s="35"/>
      <c r="F255" s="36"/>
      <c r="G255" s="35"/>
      <c r="H255" s="35"/>
      <c r="I255" s="40" t="str">
        <f aca="true">IF(OR(E255="",H255="Hecho"),"",IF(F255="","Sin fecha",IF(F255&lt;TODAY(),"VENCIDO",IF(F255=TODAY(),"HOY",IF(F255-TODAY()&lt;=7,"Esta semana","")))))</f>
        <v/>
      </c>
    </row>
    <row r="256" customFormat="false" ht="15" hidden="false" customHeight="false" outlineLevel="0" collapsed="false">
      <c r="A256" s="36"/>
      <c r="B256" s="35"/>
      <c r="C256" s="35"/>
      <c r="D256" s="35"/>
      <c r="E256" s="35"/>
      <c r="F256" s="36"/>
      <c r="G256" s="35"/>
      <c r="H256" s="35"/>
      <c r="I256" s="40" t="str">
        <f aca="true">IF(OR(E256="",H256="Hecho"),"",IF(F256="","Sin fecha",IF(F256&lt;TODAY(),"VENCIDO",IF(F256=TODAY(),"HOY",IF(F256-TODAY()&lt;=7,"Esta semana","")))))</f>
        <v/>
      </c>
    </row>
    <row r="257" customFormat="false" ht="15" hidden="false" customHeight="false" outlineLevel="0" collapsed="false">
      <c r="A257" s="36"/>
      <c r="B257" s="35"/>
      <c r="C257" s="35"/>
      <c r="D257" s="35"/>
      <c r="E257" s="35"/>
      <c r="F257" s="36"/>
      <c r="G257" s="35"/>
      <c r="H257" s="35"/>
      <c r="I257" s="40" t="str">
        <f aca="true">IF(OR(E257="",H257="Hecho"),"",IF(F257="","Sin fecha",IF(F257&lt;TODAY(),"VENCIDO",IF(F257=TODAY(),"HOY",IF(F257-TODAY()&lt;=7,"Esta semana","")))))</f>
        <v/>
      </c>
    </row>
    <row r="258" customFormat="false" ht="15" hidden="false" customHeight="false" outlineLevel="0" collapsed="false">
      <c r="A258" s="36"/>
      <c r="B258" s="35"/>
      <c r="C258" s="35"/>
      <c r="D258" s="35"/>
      <c r="E258" s="35"/>
      <c r="F258" s="36"/>
      <c r="G258" s="35"/>
      <c r="H258" s="35"/>
      <c r="I258" s="40" t="str">
        <f aca="true">IF(OR(E258="",H258="Hecho"),"",IF(F258="","Sin fecha",IF(F258&lt;TODAY(),"VENCIDO",IF(F258=TODAY(),"HOY",IF(F258-TODAY()&lt;=7,"Esta semana","")))))</f>
        <v/>
      </c>
    </row>
    <row r="259" customFormat="false" ht="15" hidden="false" customHeight="false" outlineLevel="0" collapsed="false">
      <c r="A259" s="36"/>
      <c r="B259" s="35"/>
      <c r="C259" s="35"/>
      <c r="D259" s="35"/>
      <c r="E259" s="35"/>
      <c r="F259" s="36"/>
      <c r="G259" s="35"/>
      <c r="H259" s="35"/>
      <c r="I259" s="40" t="str">
        <f aca="true">IF(OR(E259="",H259="Hecho"),"",IF(F259="","Sin fecha",IF(F259&lt;TODAY(),"VENCIDO",IF(F259=TODAY(),"HOY",IF(F259-TODAY()&lt;=7,"Esta semana","")))))</f>
        <v/>
      </c>
    </row>
    <row r="260" customFormat="false" ht="15" hidden="false" customHeight="false" outlineLevel="0" collapsed="false">
      <c r="A260" s="36"/>
      <c r="B260" s="35"/>
      <c r="C260" s="35"/>
      <c r="D260" s="35"/>
      <c r="E260" s="35"/>
      <c r="F260" s="36"/>
      <c r="G260" s="35"/>
      <c r="H260" s="35"/>
      <c r="I260" s="40" t="str">
        <f aca="true">IF(OR(E260="",H260="Hecho"),"",IF(F260="","Sin fecha",IF(F260&lt;TODAY(),"VENCIDO",IF(F260=TODAY(),"HOY",IF(F260-TODAY()&lt;=7,"Esta semana","")))))</f>
        <v/>
      </c>
    </row>
    <row r="261" customFormat="false" ht="15" hidden="false" customHeight="false" outlineLevel="0" collapsed="false">
      <c r="A261" s="36"/>
      <c r="B261" s="35"/>
      <c r="C261" s="35"/>
      <c r="D261" s="35"/>
      <c r="E261" s="35"/>
      <c r="F261" s="36"/>
      <c r="G261" s="35"/>
      <c r="H261" s="35"/>
      <c r="I261" s="40" t="str">
        <f aca="true">IF(OR(E261="",H261="Hecho"),"",IF(F261="","Sin fecha",IF(F261&lt;TODAY(),"VENCIDO",IF(F261=TODAY(),"HOY",IF(F261-TODAY()&lt;=7,"Esta semana","")))))</f>
        <v/>
      </c>
    </row>
    <row r="262" customFormat="false" ht="15" hidden="false" customHeight="false" outlineLevel="0" collapsed="false">
      <c r="A262" s="36"/>
      <c r="B262" s="35"/>
      <c r="C262" s="35"/>
      <c r="D262" s="35"/>
      <c r="E262" s="35"/>
      <c r="F262" s="36"/>
      <c r="G262" s="35"/>
      <c r="H262" s="35"/>
      <c r="I262" s="40" t="str">
        <f aca="true">IF(OR(E262="",H262="Hecho"),"",IF(F262="","Sin fecha",IF(F262&lt;TODAY(),"VENCIDO",IF(F262=TODAY(),"HOY",IF(F262-TODAY()&lt;=7,"Esta semana","")))))</f>
        <v/>
      </c>
    </row>
    <row r="263" customFormat="false" ht="15" hidden="false" customHeight="false" outlineLevel="0" collapsed="false">
      <c r="A263" s="36"/>
      <c r="B263" s="35"/>
      <c r="C263" s="35"/>
      <c r="D263" s="35"/>
      <c r="E263" s="35"/>
      <c r="F263" s="36"/>
      <c r="G263" s="35"/>
      <c r="H263" s="35"/>
      <c r="I263" s="40" t="str">
        <f aca="true">IF(OR(E263="",H263="Hecho"),"",IF(F263="","Sin fecha",IF(F263&lt;TODAY(),"VENCIDO",IF(F263=TODAY(),"HOY",IF(F263-TODAY()&lt;=7,"Esta semana","")))))</f>
        <v/>
      </c>
    </row>
    <row r="264" customFormat="false" ht="15" hidden="false" customHeight="false" outlineLevel="0" collapsed="false">
      <c r="A264" s="36"/>
      <c r="B264" s="35"/>
      <c r="C264" s="35"/>
      <c r="D264" s="35"/>
      <c r="E264" s="35"/>
      <c r="F264" s="36"/>
      <c r="G264" s="35"/>
      <c r="H264" s="35"/>
      <c r="I264" s="40" t="str">
        <f aca="true">IF(OR(E264="",H264="Hecho"),"",IF(F264="","Sin fecha",IF(F264&lt;TODAY(),"VENCIDO",IF(F264=TODAY(),"HOY",IF(F264-TODAY()&lt;=7,"Esta semana","")))))</f>
        <v/>
      </c>
    </row>
    <row r="265" customFormat="false" ht="15" hidden="false" customHeight="false" outlineLevel="0" collapsed="false">
      <c r="A265" s="36"/>
      <c r="B265" s="35"/>
      <c r="C265" s="35"/>
      <c r="D265" s="35"/>
      <c r="E265" s="35"/>
      <c r="F265" s="36"/>
      <c r="G265" s="35"/>
      <c r="H265" s="35"/>
      <c r="I265" s="40" t="str">
        <f aca="true">IF(OR(E265="",H265="Hecho"),"",IF(F265="","Sin fecha",IF(F265&lt;TODAY(),"VENCIDO",IF(F265=TODAY(),"HOY",IF(F265-TODAY()&lt;=7,"Esta semana","")))))</f>
        <v/>
      </c>
    </row>
    <row r="266" customFormat="false" ht="15" hidden="false" customHeight="false" outlineLevel="0" collapsed="false">
      <c r="A266" s="36"/>
      <c r="B266" s="35"/>
      <c r="C266" s="35"/>
      <c r="D266" s="35"/>
      <c r="E266" s="35"/>
      <c r="F266" s="36"/>
      <c r="G266" s="35"/>
      <c r="H266" s="35"/>
      <c r="I266" s="40" t="str">
        <f aca="true">IF(OR(E266="",H266="Hecho"),"",IF(F266="","Sin fecha",IF(F266&lt;TODAY(),"VENCIDO",IF(F266=TODAY(),"HOY",IF(F266-TODAY()&lt;=7,"Esta semana","")))))</f>
        <v/>
      </c>
    </row>
    <row r="267" customFormat="false" ht="15" hidden="false" customHeight="false" outlineLevel="0" collapsed="false">
      <c r="A267" s="36"/>
      <c r="B267" s="35"/>
      <c r="C267" s="35"/>
      <c r="D267" s="35"/>
      <c r="E267" s="35"/>
      <c r="F267" s="36"/>
      <c r="G267" s="35"/>
      <c r="H267" s="35"/>
      <c r="I267" s="40" t="str">
        <f aca="true">IF(OR(E267="",H267="Hecho"),"",IF(F267="","Sin fecha",IF(F267&lt;TODAY(),"VENCIDO",IF(F267=TODAY(),"HOY",IF(F267-TODAY()&lt;=7,"Esta semana","")))))</f>
        <v/>
      </c>
    </row>
    <row r="268" customFormat="false" ht="15" hidden="false" customHeight="false" outlineLevel="0" collapsed="false">
      <c r="A268" s="36"/>
      <c r="B268" s="35"/>
      <c r="C268" s="35"/>
      <c r="D268" s="35"/>
      <c r="E268" s="35"/>
      <c r="F268" s="36"/>
      <c r="G268" s="35"/>
      <c r="H268" s="35"/>
      <c r="I268" s="40" t="str">
        <f aca="true">IF(OR(E268="",H268="Hecho"),"",IF(F268="","Sin fecha",IF(F268&lt;TODAY(),"VENCIDO",IF(F268=TODAY(),"HOY",IF(F268-TODAY()&lt;=7,"Esta semana","")))))</f>
        <v/>
      </c>
    </row>
    <row r="269" customFormat="false" ht="15" hidden="false" customHeight="false" outlineLevel="0" collapsed="false">
      <c r="A269" s="36"/>
      <c r="B269" s="35"/>
      <c r="C269" s="35"/>
      <c r="D269" s="35"/>
      <c r="E269" s="35"/>
      <c r="F269" s="36"/>
      <c r="G269" s="35"/>
      <c r="H269" s="35"/>
      <c r="I269" s="40" t="str">
        <f aca="true">IF(OR(E269="",H269="Hecho"),"",IF(F269="","Sin fecha",IF(F269&lt;TODAY(),"VENCIDO",IF(F269=TODAY(),"HOY",IF(F269-TODAY()&lt;=7,"Esta semana","")))))</f>
        <v/>
      </c>
    </row>
    <row r="270" customFormat="false" ht="15" hidden="false" customHeight="false" outlineLevel="0" collapsed="false">
      <c r="A270" s="36"/>
      <c r="B270" s="35"/>
      <c r="C270" s="35"/>
      <c r="D270" s="35"/>
      <c r="E270" s="35"/>
      <c r="F270" s="36"/>
      <c r="G270" s="35"/>
      <c r="H270" s="35"/>
      <c r="I270" s="40" t="str">
        <f aca="true">IF(OR(E270="",H270="Hecho"),"",IF(F270="","Sin fecha",IF(F270&lt;TODAY(),"VENCIDO",IF(F270=TODAY(),"HOY",IF(F270-TODAY()&lt;=7,"Esta semana","")))))</f>
        <v/>
      </c>
    </row>
    <row r="271" customFormat="false" ht="15" hidden="false" customHeight="false" outlineLevel="0" collapsed="false">
      <c r="A271" s="36"/>
      <c r="B271" s="35"/>
      <c r="C271" s="35"/>
      <c r="D271" s="35"/>
      <c r="E271" s="35"/>
      <c r="F271" s="36"/>
      <c r="G271" s="35"/>
      <c r="H271" s="35"/>
      <c r="I271" s="40" t="str">
        <f aca="true">IF(OR(E271="",H271="Hecho"),"",IF(F271="","Sin fecha",IF(F271&lt;TODAY(),"VENCIDO",IF(F271=TODAY(),"HOY",IF(F271-TODAY()&lt;=7,"Esta semana","")))))</f>
        <v/>
      </c>
    </row>
    <row r="272" customFormat="false" ht="15" hidden="false" customHeight="false" outlineLevel="0" collapsed="false">
      <c r="A272" s="36"/>
      <c r="B272" s="35"/>
      <c r="C272" s="35"/>
      <c r="D272" s="35"/>
      <c r="E272" s="35"/>
      <c r="F272" s="36"/>
      <c r="G272" s="35"/>
      <c r="H272" s="35"/>
      <c r="I272" s="40" t="str">
        <f aca="true">IF(OR(E272="",H272="Hecho"),"",IF(F272="","Sin fecha",IF(F272&lt;TODAY(),"VENCIDO",IF(F272=TODAY(),"HOY",IF(F272-TODAY()&lt;=7,"Esta semana","")))))</f>
        <v/>
      </c>
    </row>
    <row r="273" customFormat="false" ht="15" hidden="false" customHeight="false" outlineLevel="0" collapsed="false">
      <c r="A273" s="36"/>
      <c r="B273" s="35"/>
      <c r="C273" s="35"/>
      <c r="D273" s="35"/>
      <c r="E273" s="35"/>
      <c r="F273" s="36"/>
      <c r="G273" s="35"/>
      <c r="H273" s="35"/>
      <c r="I273" s="40" t="str">
        <f aca="true">IF(OR(E273="",H273="Hecho"),"",IF(F273="","Sin fecha",IF(F273&lt;TODAY(),"VENCIDO",IF(F273=TODAY(),"HOY",IF(F273-TODAY()&lt;=7,"Esta semana","")))))</f>
        <v/>
      </c>
    </row>
    <row r="274" customFormat="false" ht="15" hidden="false" customHeight="false" outlineLevel="0" collapsed="false">
      <c r="A274" s="36"/>
      <c r="B274" s="35"/>
      <c r="C274" s="35"/>
      <c r="D274" s="35"/>
      <c r="E274" s="35"/>
      <c r="F274" s="36"/>
      <c r="G274" s="35"/>
      <c r="H274" s="35"/>
      <c r="I274" s="40" t="str">
        <f aca="true">IF(OR(E274="",H274="Hecho"),"",IF(F274="","Sin fecha",IF(F274&lt;TODAY(),"VENCIDO",IF(F274=TODAY(),"HOY",IF(F274-TODAY()&lt;=7,"Esta semana","")))))</f>
        <v/>
      </c>
    </row>
    <row r="275" customFormat="false" ht="15" hidden="false" customHeight="false" outlineLevel="0" collapsed="false">
      <c r="A275" s="36"/>
      <c r="B275" s="35"/>
      <c r="C275" s="35"/>
      <c r="D275" s="35"/>
      <c r="E275" s="35"/>
      <c r="F275" s="36"/>
      <c r="G275" s="35"/>
      <c r="H275" s="35"/>
      <c r="I275" s="40" t="str">
        <f aca="true">IF(OR(E275="",H275="Hecho"),"",IF(F275="","Sin fecha",IF(F275&lt;TODAY(),"VENCIDO",IF(F275=TODAY(),"HOY",IF(F275-TODAY()&lt;=7,"Esta semana","")))))</f>
        <v/>
      </c>
    </row>
    <row r="276" customFormat="false" ht="15" hidden="false" customHeight="false" outlineLevel="0" collapsed="false">
      <c r="A276" s="36"/>
      <c r="B276" s="35"/>
      <c r="C276" s="35"/>
      <c r="D276" s="35"/>
      <c r="E276" s="35"/>
      <c r="F276" s="36"/>
      <c r="G276" s="35"/>
      <c r="H276" s="35"/>
      <c r="I276" s="40" t="str">
        <f aca="true">IF(OR(E276="",H276="Hecho"),"",IF(F276="","Sin fecha",IF(F276&lt;TODAY(),"VENCIDO",IF(F276=TODAY(),"HOY",IF(F276-TODAY()&lt;=7,"Esta semana","")))))</f>
        <v/>
      </c>
    </row>
    <row r="277" customFormat="false" ht="15" hidden="false" customHeight="false" outlineLevel="0" collapsed="false">
      <c r="A277" s="36"/>
      <c r="B277" s="35"/>
      <c r="C277" s="35"/>
      <c r="D277" s="35"/>
      <c r="E277" s="35"/>
      <c r="F277" s="36"/>
      <c r="G277" s="35"/>
      <c r="H277" s="35"/>
      <c r="I277" s="40" t="str">
        <f aca="true">IF(OR(E277="",H277="Hecho"),"",IF(F277="","Sin fecha",IF(F277&lt;TODAY(),"VENCIDO",IF(F277=TODAY(),"HOY",IF(F277-TODAY()&lt;=7,"Esta semana","")))))</f>
        <v/>
      </c>
    </row>
    <row r="278" customFormat="false" ht="15" hidden="false" customHeight="false" outlineLevel="0" collapsed="false">
      <c r="A278" s="36"/>
      <c r="B278" s="35"/>
      <c r="C278" s="35"/>
      <c r="D278" s="35"/>
      <c r="E278" s="35"/>
      <c r="F278" s="36"/>
      <c r="G278" s="35"/>
      <c r="H278" s="35"/>
      <c r="I278" s="40" t="str">
        <f aca="true">IF(OR(E278="",H278="Hecho"),"",IF(F278="","Sin fecha",IF(F278&lt;TODAY(),"VENCIDO",IF(F278=TODAY(),"HOY",IF(F278-TODAY()&lt;=7,"Esta semana","")))))</f>
        <v/>
      </c>
    </row>
    <row r="279" customFormat="false" ht="15" hidden="false" customHeight="false" outlineLevel="0" collapsed="false">
      <c r="A279" s="36"/>
      <c r="B279" s="35"/>
      <c r="C279" s="35"/>
      <c r="D279" s="35"/>
      <c r="E279" s="35"/>
      <c r="F279" s="36"/>
      <c r="G279" s="35"/>
      <c r="H279" s="35"/>
      <c r="I279" s="40" t="str">
        <f aca="true">IF(OR(E279="",H279="Hecho"),"",IF(F279="","Sin fecha",IF(F279&lt;TODAY(),"VENCIDO",IF(F279=TODAY(),"HOY",IF(F279-TODAY()&lt;=7,"Esta semana","")))))</f>
        <v/>
      </c>
    </row>
    <row r="280" customFormat="false" ht="15" hidden="false" customHeight="false" outlineLevel="0" collapsed="false">
      <c r="A280" s="36"/>
      <c r="B280" s="35"/>
      <c r="C280" s="35"/>
      <c r="D280" s="35"/>
      <c r="E280" s="35"/>
      <c r="F280" s="36"/>
      <c r="G280" s="35"/>
      <c r="H280" s="35"/>
      <c r="I280" s="40" t="str">
        <f aca="true">IF(OR(E280="",H280="Hecho"),"",IF(F280="","Sin fecha",IF(F280&lt;TODAY(),"VENCIDO",IF(F280=TODAY(),"HOY",IF(F280-TODAY()&lt;=7,"Esta semana","")))))</f>
        <v/>
      </c>
    </row>
    <row r="281" customFormat="false" ht="15" hidden="false" customHeight="false" outlineLevel="0" collapsed="false">
      <c r="A281" s="36"/>
      <c r="B281" s="35"/>
      <c r="C281" s="35"/>
      <c r="D281" s="35"/>
      <c r="E281" s="35"/>
      <c r="F281" s="36"/>
      <c r="G281" s="35"/>
      <c r="H281" s="35"/>
      <c r="I281" s="40" t="str">
        <f aca="true">IF(OR(E281="",H281="Hecho"),"",IF(F281="","Sin fecha",IF(F281&lt;TODAY(),"VENCIDO",IF(F281=TODAY(),"HOY",IF(F281-TODAY()&lt;=7,"Esta semana","")))))</f>
        <v/>
      </c>
    </row>
    <row r="282" customFormat="false" ht="15" hidden="false" customHeight="false" outlineLevel="0" collapsed="false">
      <c r="A282" s="36"/>
      <c r="B282" s="35"/>
      <c r="C282" s="35"/>
      <c r="D282" s="35"/>
      <c r="E282" s="35"/>
      <c r="F282" s="36"/>
      <c r="G282" s="35"/>
      <c r="H282" s="35"/>
      <c r="I282" s="40" t="str">
        <f aca="true">IF(OR(E282="",H282="Hecho"),"",IF(F282="","Sin fecha",IF(F282&lt;TODAY(),"VENCIDO",IF(F282=TODAY(),"HOY",IF(F282-TODAY()&lt;=7,"Esta semana","")))))</f>
        <v/>
      </c>
    </row>
    <row r="283" customFormat="false" ht="15" hidden="false" customHeight="false" outlineLevel="0" collapsed="false">
      <c r="A283" s="36"/>
      <c r="B283" s="35"/>
      <c r="C283" s="35"/>
      <c r="D283" s="35"/>
      <c r="E283" s="35"/>
      <c r="F283" s="36"/>
      <c r="G283" s="35"/>
      <c r="H283" s="35"/>
      <c r="I283" s="40" t="str">
        <f aca="true">IF(OR(E283="",H283="Hecho"),"",IF(F283="","Sin fecha",IF(F283&lt;TODAY(),"VENCIDO",IF(F283=TODAY(),"HOY",IF(F283-TODAY()&lt;=7,"Esta semana","")))))</f>
        <v/>
      </c>
    </row>
    <row r="284" customFormat="false" ht="15" hidden="false" customHeight="false" outlineLevel="0" collapsed="false">
      <c r="A284" s="36"/>
      <c r="B284" s="35"/>
      <c r="C284" s="35"/>
      <c r="D284" s="35"/>
      <c r="E284" s="35"/>
      <c r="F284" s="36"/>
      <c r="G284" s="35"/>
      <c r="H284" s="35"/>
      <c r="I284" s="40" t="str">
        <f aca="true">IF(OR(E284="",H284="Hecho"),"",IF(F284="","Sin fecha",IF(F284&lt;TODAY(),"VENCIDO",IF(F284=TODAY(),"HOY",IF(F284-TODAY()&lt;=7,"Esta semana","")))))</f>
        <v/>
      </c>
    </row>
    <row r="285" customFormat="false" ht="15" hidden="false" customHeight="false" outlineLevel="0" collapsed="false">
      <c r="A285" s="36"/>
      <c r="B285" s="35"/>
      <c r="C285" s="35"/>
      <c r="D285" s="35"/>
      <c r="E285" s="35"/>
      <c r="F285" s="36"/>
      <c r="G285" s="35"/>
      <c r="H285" s="35"/>
      <c r="I285" s="40" t="str">
        <f aca="true">IF(OR(E285="",H285="Hecho"),"",IF(F285="","Sin fecha",IF(F285&lt;TODAY(),"VENCIDO",IF(F285=TODAY(),"HOY",IF(F285-TODAY()&lt;=7,"Esta semana","")))))</f>
        <v/>
      </c>
    </row>
    <row r="286" customFormat="false" ht="15" hidden="false" customHeight="false" outlineLevel="0" collapsed="false">
      <c r="A286" s="36"/>
      <c r="B286" s="35"/>
      <c r="C286" s="35"/>
      <c r="D286" s="35"/>
      <c r="E286" s="35"/>
      <c r="F286" s="36"/>
      <c r="G286" s="35"/>
      <c r="H286" s="35"/>
      <c r="I286" s="40" t="str">
        <f aca="true">IF(OR(E286="",H286="Hecho"),"",IF(F286="","Sin fecha",IF(F286&lt;TODAY(),"VENCIDO",IF(F286=TODAY(),"HOY",IF(F286-TODAY()&lt;=7,"Esta semana","")))))</f>
        <v/>
      </c>
    </row>
    <row r="287" customFormat="false" ht="15" hidden="false" customHeight="false" outlineLevel="0" collapsed="false">
      <c r="A287" s="36"/>
      <c r="B287" s="35"/>
      <c r="C287" s="35"/>
      <c r="D287" s="35"/>
      <c r="E287" s="35"/>
      <c r="F287" s="36"/>
      <c r="G287" s="35"/>
      <c r="H287" s="35"/>
      <c r="I287" s="40" t="str">
        <f aca="true">IF(OR(E287="",H287="Hecho"),"",IF(F287="","Sin fecha",IF(F287&lt;TODAY(),"VENCIDO",IF(F287=TODAY(),"HOY",IF(F287-TODAY()&lt;=7,"Esta semana","")))))</f>
        <v/>
      </c>
    </row>
    <row r="288" customFormat="false" ht="15" hidden="false" customHeight="false" outlineLevel="0" collapsed="false">
      <c r="A288" s="36"/>
      <c r="B288" s="35"/>
      <c r="C288" s="35"/>
      <c r="D288" s="35"/>
      <c r="E288" s="35"/>
      <c r="F288" s="36"/>
      <c r="G288" s="35"/>
      <c r="H288" s="35"/>
      <c r="I288" s="40" t="str">
        <f aca="true">IF(OR(E288="",H288="Hecho"),"",IF(F288="","Sin fecha",IF(F288&lt;TODAY(),"VENCIDO",IF(F288=TODAY(),"HOY",IF(F288-TODAY()&lt;=7,"Esta semana","")))))</f>
        <v/>
      </c>
    </row>
    <row r="289" customFormat="false" ht="15" hidden="false" customHeight="false" outlineLevel="0" collapsed="false">
      <c r="A289" s="36"/>
      <c r="B289" s="35"/>
      <c r="C289" s="35"/>
      <c r="D289" s="35"/>
      <c r="E289" s="35"/>
      <c r="F289" s="36"/>
      <c r="G289" s="35"/>
      <c r="H289" s="35"/>
      <c r="I289" s="40" t="str">
        <f aca="true">IF(OR(E289="",H289="Hecho"),"",IF(F289="","Sin fecha",IF(F289&lt;TODAY(),"VENCIDO",IF(F289=TODAY(),"HOY",IF(F289-TODAY()&lt;=7,"Esta semana","")))))</f>
        <v/>
      </c>
    </row>
    <row r="290" customFormat="false" ht="15" hidden="false" customHeight="false" outlineLevel="0" collapsed="false">
      <c r="A290" s="36"/>
      <c r="B290" s="35"/>
      <c r="C290" s="35"/>
      <c r="D290" s="35"/>
      <c r="E290" s="35"/>
      <c r="F290" s="36"/>
      <c r="G290" s="35"/>
      <c r="H290" s="35"/>
      <c r="I290" s="40" t="str">
        <f aca="true">IF(OR(E290="",H290="Hecho"),"",IF(F290="","Sin fecha",IF(F290&lt;TODAY(),"VENCIDO",IF(F290=TODAY(),"HOY",IF(F290-TODAY()&lt;=7,"Esta semana","")))))</f>
        <v/>
      </c>
    </row>
    <row r="291" customFormat="false" ht="15" hidden="false" customHeight="false" outlineLevel="0" collapsed="false">
      <c r="A291" s="36"/>
      <c r="B291" s="35"/>
      <c r="C291" s="35"/>
      <c r="D291" s="35"/>
      <c r="E291" s="35"/>
      <c r="F291" s="36"/>
      <c r="G291" s="35"/>
      <c r="H291" s="35"/>
      <c r="I291" s="40" t="str">
        <f aca="true">IF(OR(E291="",H291="Hecho"),"",IF(F291="","Sin fecha",IF(F291&lt;TODAY(),"VENCIDO",IF(F291=TODAY(),"HOY",IF(F291-TODAY()&lt;=7,"Esta semana","")))))</f>
        <v/>
      </c>
    </row>
    <row r="292" customFormat="false" ht="15" hidden="false" customHeight="false" outlineLevel="0" collapsed="false">
      <c r="A292" s="36"/>
      <c r="B292" s="35"/>
      <c r="C292" s="35"/>
      <c r="D292" s="35"/>
      <c r="E292" s="35"/>
      <c r="F292" s="36"/>
      <c r="G292" s="35"/>
      <c r="H292" s="35"/>
      <c r="I292" s="40" t="str">
        <f aca="true">IF(OR(E292="",H292="Hecho"),"",IF(F292="","Sin fecha",IF(F292&lt;TODAY(),"VENCIDO",IF(F292=TODAY(),"HOY",IF(F292-TODAY()&lt;=7,"Esta semana","")))))</f>
        <v/>
      </c>
    </row>
    <row r="293" customFormat="false" ht="15" hidden="false" customHeight="false" outlineLevel="0" collapsed="false">
      <c r="A293" s="36"/>
      <c r="B293" s="35"/>
      <c r="C293" s="35"/>
      <c r="D293" s="35"/>
      <c r="E293" s="35"/>
      <c r="F293" s="36"/>
      <c r="G293" s="35"/>
      <c r="H293" s="35"/>
      <c r="I293" s="40" t="str">
        <f aca="true">IF(OR(E293="",H293="Hecho"),"",IF(F293="","Sin fecha",IF(F293&lt;TODAY(),"VENCIDO",IF(F293=TODAY(),"HOY",IF(F293-TODAY()&lt;=7,"Esta semana","")))))</f>
        <v/>
      </c>
    </row>
    <row r="294" customFormat="false" ht="15" hidden="false" customHeight="false" outlineLevel="0" collapsed="false">
      <c r="A294" s="36"/>
      <c r="B294" s="35"/>
      <c r="C294" s="35"/>
      <c r="D294" s="35"/>
      <c r="E294" s="35"/>
      <c r="F294" s="36"/>
      <c r="G294" s="35"/>
      <c r="H294" s="35"/>
      <c r="I294" s="40" t="str">
        <f aca="true">IF(OR(E294="",H294="Hecho"),"",IF(F294="","Sin fecha",IF(F294&lt;TODAY(),"VENCIDO",IF(F294=TODAY(),"HOY",IF(F294-TODAY()&lt;=7,"Esta semana","")))))</f>
        <v/>
      </c>
    </row>
    <row r="295" customFormat="false" ht="15" hidden="false" customHeight="false" outlineLevel="0" collapsed="false">
      <c r="A295" s="36"/>
      <c r="B295" s="35"/>
      <c r="C295" s="35"/>
      <c r="D295" s="35"/>
      <c r="E295" s="35"/>
      <c r="F295" s="36"/>
      <c r="G295" s="35"/>
      <c r="H295" s="35"/>
      <c r="I295" s="40" t="str">
        <f aca="true">IF(OR(E295="",H295="Hecho"),"",IF(F295="","Sin fecha",IF(F295&lt;TODAY(),"VENCIDO",IF(F295=TODAY(),"HOY",IF(F295-TODAY()&lt;=7,"Esta semana","")))))</f>
        <v/>
      </c>
    </row>
    <row r="296" customFormat="false" ht="15" hidden="false" customHeight="false" outlineLevel="0" collapsed="false">
      <c r="A296" s="36"/>
      <c r="B296" s="35"/>
      <c r="C296" s="35"/>
      <c r="D296" s="35"/>
      <c r="E296" s="35"/>
      <c r="F296" s="36"/>
      <c r="G296" s="35"/>
      <c r="H296" s="35"/>
      <c r="I296" s="40" t="str">
        <f aca="true">IF(OR(E296="",H296="Hecho"),"",IF(F296="","Sin fecha",IF(F296&lt;TODAY(),"VENCIDO",IF(F296=TODAY(),"HOY",IF(F296-TODAY()&lt;=7,"Esta semana","")))))</f>
        <v/>
      </c>
    </row>
    <row r="297" customFormat="false" ht="15" hidden="false" customHeight="false" outlineLevel="0" collapsed="false">
      <c r="A297" s="36"/>
      <c r="B297" s="35"/>
      <c r="C297" s="35"/>
      <c r="D297" s="35"/>
      <c r="E297" s="35"/>
      <c r="F297" s="36"/>
      <c r="G297" s="35"/>
      <c r="H297" s="35"/>
      <c r="I297" s="40" t="str">
        <f aca="true">IF(OR(E297="",H297="Hecho"),"",IF(F297="","Sin fecha",IF(F297&lt;TODAY(),"VENCIDO",IF(F297=TODAY(),"HOY",IF(F297-TODAY()&lt;=7,"Esta semana","")))))</f>
        <v/>
      </c>
    </row>
    <row r="298" customFormat="false" ht="15" hidden="false" customHeight="false" outlineLevel="0" collapsed="false">
      <c r="A298" s="36"/>
      <c r="B298" s="35"/>
      <c r="C298" s="35"/>
      <c r="D298" s="35"/>
      <c r="E298" s="35"/>
      <c r="F298" s="36"/>
      <c r="G298" s="35"/>
      <c r="H298" s="35"/>
      <c r="I298" s="40" t="str">
        <f aca="true">IF(OR(E298="",H298="Hecho"),"",IF(F298="","Sin fecha",IF(F298&lt;TODAY(),"VENCIDO",IF(F298=TODAY(),"HOY",IF(F298-TODAY()&lt;=7,"Esta semana","")))))</f>
        <v/>
      </c>
    </row>
    <row r="299" customFormat="false" ht="15" hidden="false" customHeight="false" outlineLevel="0" collapsed="false">
      <c r="A299" s="36"/>
      <c r="B299" s="35"/>
      <c r="C299" s="35"/>
      <c r="D299" s="35"/>
      <c r="E299" s="35"/>
      <c r="F299" s="36"/>
      <c r="G299" s="35"/>
      <c r="H299" s="35"/>
      <c r="I299" s="40" t="str">
        <f aca="true">IF(OR(E299="",H299="Hecho"),"",IF(F299="","Sin fecha",IF(F299&lt;TODAY(),"VENCIDO",IF(F299=TODAY(),"HOY",IF(F299-TODAY()&lt;=7,"Esta semana","")))))</f>
        <v/>
      </c>
    </row>
    <row r="300" customFormat="false" ht="15" hidden="false" customHeight="false" outlineLevel="0" collapsed="false">
      <c r="A300" s="36"/>
      <c r="B300" s="35"/>
      <c r="C300" s="35"/>
      <c r="D300" s="35"/>
      <c r="E300" s="35"/>
      <c r="F300" s="36"/>
      <c r="G300" s="35"/>
      <c r="H300" s="35"/>
      <c r="I300" s="40" t="str">
        <f aca="true">IF(OR(E300="",H300="Hecho"),"",IF(F300="","Sin fecha",IF(F300&lt;TODAY(),"VENCIDO",IF(F300=TODAY(),"HOY",IF(F300-TODAY()&lt;=7,"Esta semana","")))))</f>
        <v/>
      </c>
    </row>
    <row r="301" customFormat="false" ht="15" hidden="false" customHeight="false" outlineLevel="0" collapsed="false">
      <c r="A301" s="36"/>
      <c r="B301" s="35"/>
      <c r="C301" s="35"/>
      <c r="D301" s="35"/>
      <c r="E301" s="35"/>
      <c r="F301" s="36"/>
      <c r="G301" s="35"/>
      <c r="H301" s="35"/>
      <c r="I301" s="40" t="str">
        <f aca="true">IF(OR(E301="",H301="Hecho"),"",IF(F301="","Sin fecha",IF(F301&lt;TODAY(),"VENCIDO",IF(F301=TODAY(),"HOY",IF(F301-TODAY()&lt;=7,"Esta semana","")))))</f>
        <v/>
      </c>
    </row>
    <row r="302" customFormat="false" ht="15" hidden="false" customHeight="false" outlineLevel="0" collapsed="false">
      <c r="A302" s="36"/>
      <c r="B302" s="35"/>
      <c r="C302" s="35"/>
      <c r="D302" s="35"/>
      <c r="E302" s="35"/>
      <c r="F302" s="36"/>
      <c r="G302" s="35"/>
      <c r="H302" s="35"/>
      <c r="I302" s="40" t="str">
        <f aca="true">IF(OR(E302="",H302="Hecho"),"",IF(F302="","Sin fecha",IF(F302&lt;TODAY(),"VENCIDO",IF(F302=TODAY(),"HOY",IF(F302-TODAY()&lt;=7,"Esta semana","")))))</f>
        <v/>
      </c>
    </row>
    <row r="303" customFormat="false" ht="15" hidden="false" customHeight="false" outlineLevel="0" collapsed="false">
      <c r="A303" s="36"/>
      <c r="B303" s="35"/>
      <c r="C303" s="35"/>
      <c r="D303" s="35"/>
      <c r="E303" s="35"/>
      <c r="F303" s="36"/>
      <c r="G303" s="35"/>
      <c r="H303" s="35"/>
      <c r="I303" s="40" t="str">
        <f aca="true">IF(OR(E303="",H303="Hecho"),"",IF(F303="","Sin fecha",IF(F303&lt;TODAY(),"VENCIDO",IF(F303=TODAY(),"HOY",IF(F303-TODAY()&lt;=7,"Esta semana","")))))</f>
        <v/>
      </c>
    </row>
    <row r="304" customFormat="false" ht="15" hidden="false" customHeight="false" outlineLevel="0" collapsed="false">
      <c r="A304" s="36"/>
      <c r="B304" s="35"/>
      <c r="C304" s="35"/>
      <c r="D304" s="35"/>
      <c r="E304" s="35"/>
      <c r="F304" s="36"/>
      <c r="G304" s="35"/>
      <c r="H304" s="35"/>
      <c r="I304" s="40" t="str">
        <f aca="true">IF(OR(E304="",H304="Hecho"),"",IF(F304="","Sin fecha",IF(F304&lt;TODAY(),"VENCIDO",IF(F304=TODAY(),"HOY",IF(F304-TODAY()&lt;=7,"Esta semana","")))))</f>
        <v/>
      </c>
    </row>
    <row r="305" customFormat="false" ht="15" hidden="false" customHeight="false" outlineLevel="0" collapsed="false">
      <c r="A305" s="36"/>
      <c r="B305" s="35"/>
      <c r="C305" s="35"/>
      <c r="D305" s="35"/>
      <c r="E305" s="35"/>
      <c r="F305" s="36"/>
      <c r="G305" s="35"/>
      <c r="H305" s="35"/>
      <c r="I305" s="40" t="str">
        <f aca="true">IF(OR(E305="",H305="Hecho"),"",IF(F305="","Sin fecha",IF(F305&lt;TODAY(),"VENCIDO",IF(F305=TODAY(),"HOY",IF(F305-TODAY()&lt;=7,"Esta semana","")))))</f>
        <v/>
      </c>
    </row>
    <row r="306" customFormat="false" ht="15" hidden="false" customHeight="false" outlineLevel="0" collapsed="false">
      <c r="A306" s="36"/>
      <c r="B306" s="35"/>
      <c r="C306" s="35"/>
      <c r="D306" s="35"/>
      <c r="E306" s="35"/>
      <c r="F306" s="36"/>
      <c r="G306" s="35"/>
      <c r="H306" s="35"/>
      <c r="I306" s="40" t="str">
        <f aca="true">IF(OR(E306="",H306="Hecho"),"",IF(F306="","Sin fecha",IF(F306&lt;TODAY(),"VENCIDO",IF(F306=TODAY(),"HOY",IF(F306-TODAY()&lt;=7,"Esta semana","")))))</f>
        <v/>
      </c>
    </row>
    <row r="307" customFormat="false" ht="15" hidden="false" customHeight="false" outlineLevel="0" collapsed="false">
      <c r="A307" s="36"/>
      <c r="B307" s="35"/>
      <c r="C307" s="35"/>
      <c r="D307" s="35"/>
      <c r="E307" s="35"/>
      <c r="F307" s="36"/>
      <c r="G307" s="35"/>
      <c r="H307" s="35"/>
      <c r="I307" s="40" t="str">
        <f aca="true">IF(OR(E307="",H307="Hecho"),"",IF(F307="","Sin fecha",IF(F307&lt;TODAY(),"VENCIDO",IF(F307=TODAY(),"HOY",IF(F307-TODAY()&lt;=7,"Esta semana","")))))</f>
        <v/>
      </c>
    </row>
    <row r="308" customFormat="false" ht="15" hidden="false" customHeight="false" outlineLevel="0" collapsed="false">
      <c r="A308" s="36"/>
      <c r="B308" s="35"/>
      <c r="C308" s="35"/>
      <c r="D308" s="35"/>
      <c r="E308" s="35"/>
      <c r="F308" s="36"/>
      <c r="G308" s="35"/>
      <c r="H308" s="35"/>
      <c r="I308" s="40" t="str">
        <f aca="true">IF(OR(E308="",H308="Hecho"),"",IF(F308="","Sin fecha",IF(F308&lt;TODAY(),"VENCIDO",IF(F308=TODAY(),"HOY",IF(F308-TODAY()&lt;=7,"Esta semana","")))))</f>
        <v/>
      </c>
    </row>
    <row r="309" customFormat="false" ht="15" hidden="false" customHeight="false" outlineLevel="0" collapsed="false">
      <c r="A309" s="36"/>
      <c r="B309" s="35"/>
      <c r="C309" s="35"/>
      <c r="D309" s="35"/>
      <c r="E309" s="35"/>
      <c r="F309" s="36"/>
      <c r="G309" s="35"/>
      <c r="H309" s="35"/>
      <c r="I309" s="40" t="str">
        <f aca="true">IF(OR(E309="",H309="Hecho"),"",IF(F309="","Sin fecha",IF(F309&lt;TODAY(),"VENCIDO",IF(F309=TODAY(),"HOY",IF(F309-TODAY()&lt;=7,"Esta semana","")))))</f>
        <v/>
      </c>
    </row>
    <row r="310" customFormat="false" ht="15" hidden="false" customHeight="false" outlineLevel="0" collapsed="false">
      <c r="A310" s="36"/>
      <c r="B310" s="35"/>
      <c r="C310" s="35"/>
      <c r="D310" s="35"/>
      <c r="E310" s="35"/>
      <c r="F310" s="36"/>
      <c r="G310" s="35"/>
      <c r="H310" s="35"/>
      <c r="I310" s="40" t="str">
        <f aca="true">IF(OR(E310="",H310="Hecho"),"",IF(F310="","Sin fecha",IF(F310&lt;TODAY(),"VENCIDO",IF(F310=TODAY(),"HOY",IF(F310-TODAY()&lt;=7,"Esta semana","")))))</f>
        <v/>
      </c>
    </row>
    <row r="311" customFormat="false" ht="15" hidden="false" customHeight="false" outlineLevel="0" collapsed="false">
      <c r="A311" s="36"/>
      <c r="B311" s="35"/>
      <c r="C311" s="35"/>
      <c r="D311" s="35"/>
      <c r="E311" s="35"/>
      <c r="F311" s="36"/>
      <c r="G311" s="35"/>
      <c r="H311" s="35"/>
      <c r="I311" s="40" t="str">
        <f aca="true">IF(OR(E311="",H311="Hecho"),"",IF(F311="","Sin fecha",IF(F311&lt;TODAY(),"VENCIDO",IF(F311=TODAY(),"HOY",IF(F311-TODAY()&lt;=7,"Esta semana","")))))</f>
        <v/>
      </c>
    </row>
    <row r="312" customFormat="false" ht="15" hidden="false" customHeight="false" outlineLevel="0" collapsed="false">
      <c r="A312" s="36"/>
      <c r="B312" s="35"/>
      <c r="C312" s="35"/>
      <c r="D312" s="35"/>
      <c r="E312" s="35"/>
      <c r="F312" s="36"/>
      <c r="G312" s="35"/>
      <c r="H312" s="35"/>
      <c r="I312" s="40" t="str">
        <f aca="true">IF(OR(E312="",H312="Hecho"),"",IF(F312="","Sin fecha",IF(F312&lt;TODAY(),"VENCIDO",IF(F312=TODAY(),"HOY",IF(F312-TODAY()&lt;=7,"Esta semana","")))))</f>
        <v/>
      </c>
    </row>
    <row r="313" customFormat="false" ht="15" hidden="false" customHeight="false" outlineLevel="0" collapsed="false">
      <c r="A313" s="36"/>
      <c r="B313" s="35"/>
      <c r="C313" s="35"/>
      <c r="D313" s="35"/>
      <c r="E313" s="35"/>
      <c r="F313" s="36"/>
      <c r="G313" s="35"/>
      <c r="H313" s="35"/>
      <c r="I313" s="40" t="str">
        <f aca="true">IF(OR(E313="",H313="Hecho"),"",IF(F313="","Sin fecha",IF(F313&lt;TODAY(),"VENCIDO",IF(F313=TODAY(),"HOY",IF(F313-TODAY()&lt;=7,"Esta semana","")))))</f>
        <v/>
      </c>
    </row>
    <row r="314" customFormat="false" ht="15" hidden="false" customHeight="false" outlineLevel="0" collapsed="false">
      <c r="A314" s="36"/>
      <c r="B314" s="35"/>
      <c r="C314" s="35"/>
      <c r="D314" s="35"/>
      <c r="E314" s="35"/>
      <c r="F314" s="36"/>
      <c r="G314" s="35"/>
      <c r="H314" s="35"/>
      <c r="I314" s="40" t="str">
        <f aca="true">IF(OR(E314="",H314="Hecho"),"",IF(F314="","Sin fecha",IF(F314&lt;TODAY(),"VENCIDO",IF(F314=TODAY(),"HOY",IF(F314-TODAY()&lt;=7,"Esta semana","")))))</f>
        <v/>
      </c>
    </row>
    <row r="315" customFormat="false" ht="15" hidden="false" customHeight="false" outlineLevel="0" collapsed="false">
      <c r="A315" s="36"/>
      <c r="B315" s="35"/>
      <c r="C315" s="35"/>
      <c r="D315" s="35"/>
      <c r="E315" s="35"/>
      <c r="F315" s="36"/>
      <c r="G315" s="35"/>
      <c r="H315" s="35"/>
      <c r="I315" s="40" t="str">
        <f aca="true">IF(OR(E315="",H315="Hecho"),"",IF(F315="","Sin fecha",IF(F315&lt;TODAY(),"VENCIDO",IF(F315=TODAY(),"HOY",IF(F315-TODAY()&lt;=7,"Esta semana","")))))</f>
        <v/>
      </c>
    </row>
    <row r="316" customFormat="false" ht="15" hidden="false" customHeight="false" outlineLevel="0" collapsed="false">
      <c r="A316" s="36"/>
      <c r="B316" s="35"/>
      <c r="C316" s="35"/>
      <c r="D316" s="35"/>
      <c r="E316" s="35"/>
      <c r="F316" s="36"/>
      <c r="G316" s="35"/>
      <c r="H316" s="35"/>
      <c r="I316" s="40" t="str">
        <f aca="true">IF(OR(E316="",H316="Hecho"),"",IF(F316="","Sin fecha",IF(F316&lt;TODAY(),"VENCIDO",IF(F316=TODAY(),"HOY",IF(F316-TODAY()&lt;=7,"Esta semana","")))))</f>
        <v/>
      </c>
    </row>
    <row r="317" customFormat="false" ht="15" hidden="false" customHeight="false" outlineLevel="0" collapsed="false">
      <c r="A317" s="36"/>
      <c r="B317" s="35"/>
      <c r="C317" s="35"/>
      <c r="D317" s="35"/>
      <c r="E317" s="35"/>
      <c r="F317" s="36"/>
      <c r="G317" s="35"/>
      <c r="H317" s="35"/>
      <c r="I317" s="40" t="str">
        <f aca="true">IF(OR(E317="",H317="Hecho"),"",IF(F317="","Sin fecha",IF(F317&lt;TODAY(),"VENCIDO",IF(F317=TODAY(),"HOY",IF(F317-TODAY()&lt;=7,"Esta semana","")))))</f>
        <v/>
      </c>
    </row>
    <row r="318" customFormat="false" ht="15" hidden="false" customHeight="false" outlineLevel="0" collapsed="false">
      <c r="A318" s="36"/>
      <c r="B318" s="35"/>
      <c r="C318" s="35"/>
      <c r="D318" s="35"/>
      <c r="E318" s="35"/>
      <c r="F318" s="36"/>
      <c r="G318" s="35"/>
      <c r="H318" s="35"/>
      <c r="I318" s="40" t="str">
        <f aca="true">IF(OR(E318="",H318="Hecho"),"",IF(F318="","Sin fecha",IF(F318&lt;TODAY(),"VENCIDO",IF(F318=TODAY(),"HOY",IF(F318-TODAY()&lt;=7,"Esta semana","")))))</f>
        <v/>
      </c>
    </row>
    <row r="319" customFormat="false" ht="15" hidden="false" customHeight="false" outlineLevel="0" collapsed="false">
      <c r="A319" s="36"/>
      <c r="B319" s="35"/>
      <c r="C319" s="35"/>
      <c r="D319" s="35"/>
      <c r="E319" s="35"/>
      <c r="F319" s="36"/>
      <c r="G319" s="35"/>
      <c r="H319" s="35"/>
      <c r="I319" s="40" t="str">
        <f aca="true">IF(OR(E319="",H319="Hecho"),"",IF(F319="","Sin fecha",IF(F319&lt;TODAY(),"VENCIDO",IF(F319=TODAY(),"HOY",IF(F319-TODAY()&lt;=7,"Esta semana","")))))</f>
        <v/>
      </c>
    </row>
    <row r="320" customFormat="false" ht="15" hidden="false" customHeight="false" outlineLevel="0" collapsed="false">
      <c r="A320" s="36"/>
      <c r="B320" s="35"/>
      <c r="C320" s="35"/>
      <c r="D320" s="35"/>
      <c r="E320" s="35"/>
      <c r="F320" s="36"/>
      <c r="G320" s="35"/>
      <c r="H320" s="35"/>
      <c r="I320" s="40" t="str">
        <f aca="true">IF(OR(E320="",H320="Hecho"),"",IF(F320="","Sin fecha",IF(F320&lt;TODAY(),"VENCIDO",IF(F320=TODAY(),"HOY",IF(F320-TODAY()&lt;=7,"Esta semana","")))))</f>
        <v/>
      </c>
    </row>
    <row r="321" customFormat="false" ht="15" hidden="false" customHeight="false" outlineLevel="0" collapsed="false">
      <c r="A321" s="36"/>
      <c r="B321" s="35"/>
      <c r="C321" s="35"/>
      <c r="D321" s="35"/>
      <c r="E321" s="35"/>
      <c r="F321" s="36"/>
      <c r="G321" s="35"/>
      <c r="H321" s="35"/>
      <c r="I321" s="40" t="str">
        <f aca="true">IF(OR(E321="",H321="Hecho"),"",IF(F321="","Sin fecha",IF(F321&lt;TODAY(),"VENCIDO",IF(F321=TODAY(),"HOY",IF(F321-TODAY()&lt;=7,"Esta semana","")))))</f>
        <v/>
      </c>
    </row>
    <row r="322" customFormat="false" ht="15" hidden="false" customHeight="false" outlineLevel="0" collapsed="false">
      <c r="A322" s="36"/>
      <c r="B322" s="35"/>
      <c r="C322" s="35"/>
      <c r="D322" s="35"/>
      <c r="E322" s="35"/>
      <c r="F322" s="36"/>
      <c r="G322" s="35"/>
      <c r="H322" s="35"/>
      <c r="I322" s="40" t="str">
        <f aca="true">IF(OR(E322="",H322="Hecho"),"",IF(F322="","Sin fecha",IF(F322&lt;TODAY(),"VENCIDO",IF(F322=TODAY(),"HOY",IF(F322-TODAY()&lt;=7,"Esta semana","")))))</f>
        <v/>
      </c>
    </row>
    <row r="323" customFormat="false" ht="15" hidden="false" customHeight="false" outlineLevel="0" collapsed="false">
      <c r="A323" s="36"/>
      <c r="B323" s="35"/>
      <c r="C323" s="35"/>
      <c r="D323" s="35"/>
      <c r="E323" s="35"/>
      <c r="F323" s="36"/>
      <c r="G323" s="35"/>
      <c r="H323" s="35"/>
      <c r="I323" s="40" t="str">
        <f aca="true">IF(OR(E323="",H323="Hecho"),"",IF(F323="","Sin fecha",IF(F323&lt;TODAY(),"VENCIDO",IF(F323=TODAY(),"HOY",IF(F323-TODAY()&lt;=7,"Esta semana","")))))</f>
        <v/>
      </c>
    </row>
    <row r="324" customFormat="false" ht="15" hidden="false" customHeight="false" outlineLevel="0" collapsed="false">
      <c r="A324" s="36"/>
      <c r="B324" s="35"/>
      <c r="C324" s="35"/>
      <c r="D324" s="35"/>
      <c r="E324" s="35"/>
      <c r="F324" s="36"/>
      <c r="G324" s="35"/>
      <c r="H324" s="35"/>
      <c r="I324" s="40" t="str">
        <f aca="true">IF(OR(E324="",H324="Hecho"),"",IF(F324="","Sin fecha",IF(F324&lt;TODAY(),"VENCIDO",IF(F324=TODAY(),"HOY",IF(F324-TODAY()&lt;=7,"Esta semana","")))))</f>
        <v/>
      </c>
    </row>
    <row r="325" customFormat="false" ht="15" hidden="false" customHeight="false" outlineLevel="0" collapsed="false">
      <c r="A325" s="36"/>
      <c r="B325" s="35"/>
      <c r="C325" s="35"/>
      <c r="D325" s="35"/>
      <c r="E325" s="35"/>
      <c r="F325" s="36"/>
      <c r="G325" s="35"/>
      <c r="H325" s="35"/>
      <c r="I325" s="40" t="str">
        <f aca="true">IF(OR(E325="",H325="Hecho"),"",IF(F325="","Sin fecha",IF(F325&lt;TODAY(),"VENCIDO",IF(F325=TODAY(),"HOY",IF(F325-TODAY()&lt;=7,"Esta semana","")))))</f>
        <v/>
      </c>
    </row>
    <row r="326" customFormat="false" ht="15" hidden="false" customHeight="false" outlineLevel="0" collapsed="false">
      <c r="A326" s="36"/>
      <c r="B326" s="35"/>
      <c r="C326" s="35"/>
      <c r="D326" s="35"/>
      <c r="E326" s="35"/>
      <c r="F326" s="36"/>
      <c r="G326" s="35"/>
      <c r="H326" s="35"/>
      <c r="I326" s="40" t="str">
        <f aca="true">IF(OR(E326="",H326="Hecho"),"",IF(F326="","Sin fecha",IF(F326&lt;TODAY(),"VENCIDO",IF(F326=TODAY(),"HOY",IF(F326-TODAY()&lt;=7,"Esta semana","")))))</f>
        <v/>
      </c>
    </row>
    <row r="327" customFormat="false" ht="15" hidden="false" customHeight="false" outlineLevel="0" collapsed="false">
      <c r="A327" s="36"/>
      <c r="B327" s="35"/>
      <c r="C327" s="35"/>
      <c r="D327" s="35"/>
      <c r="E327" s="35"/>
      <c r="F327" s="36"/>
      <c r="G327" s="35"/>
      <c r="H327" s="35"/>
      <c r="I327" s="40" t="str">
        <f aca="true">IF(OR(E327="",H327="Hecho"),"",IF(F327="","Sin fecha",IF(F327&lt;TODAY(),"VENCIDO",IF(F327=TODAY(),"HOY",IF(F327-TODAY()&lt;=7,"Esta semana","")))))</f>
        <v/>
      </c>
    </row>
    <row r="328" customFormat="false" ht="15" hidden="false" customHeight="false" outlineLevel="0" collapsed="false">
      <c r="A328" s="36"/>
      <c r="B328" s="35"/>
      <c r="C328" s="35"/>
      <c r="D328" s="35"/>
      <c r="E328" s="35"/>
      <c r="F328" s="36"/>
      <c r="G328" s="35"/>
      <c r="H328" s="35"/>
      <c r="I328" s="40" t="str">
        <f aca="true">IF(OR(E328="",H328="Hecho"),"",IF(F328="","Sin fecha",IF(F328&lt;TODAY(),"VENCIDO",IF(F328=TODAY(),"HOY",IF(F328-TODAY()&lt;=7,"Esta semana","")))))</f>
        <v/>
      </c>
    </row>
    <row r="329" customFormat="false" ht="15" hidden="false" customHeight="false" outlineLevel="0" collapsed="false">
      <c r="A329" s="36"/>
      <c r="B329" s="35"/>
      <c r="C329" s="35"/>
      <c r="D329" s="35"/>
      <c r="E329" s="35"/>
      <c r="F329" s="36"/>
      <c r="G329" s="35"/>
      <c r="H329" s="35"/>
      <c r="I329" s="40" t="str">
        <f aca="true">IF(OR(E329="",H329="Hecho"),"",IF(F329="","Sin fecha",IF(F329&lt;TODAY(),"VENCIDO",IF(F329=TODAY(),"HOY",IF(F329-TODAY()&lt;=7,"Esta semana","")))))</f>
        <v/>
      </c>
    </row>
    <row r="330" customFormat="false" ht="15" hidden="false" customHeight="false" outlineLevel="0" collapsed="false">
      <c r="A330" s="36"/>
      <c r="B330" s="35"/>
      <c r="C330" s="35"/>
      <c r="D330" s="35"/>
      <c r="E330" s="35"/>
      <c r="F330" s="36"/>
      <c r="G330" s="35"/>
      <c r="H330" s="35"/>
      <c r="I330" s="40" t="str">
        <f aca="true">IF(OR(E330="",H330="Hecho"),"",IF(F330="","Sin fecha",IF(F330&lt;TODAY(),"VENCIDO",IF(F330=TODAY(),"HOY",IF(F330-TODAY()&lt;=7,"Esta semana","")))))</f>
        <v/>
      </c>
    </row>
    <row r="331" customFormat="false" ht="15" hidden="false" customHeight="false" outlineLevel="0" collapsed="false">
      <c r="A331" s="36"/>
      <c r="B331" s="35"/>
      <c r="C331" s="35"/>
      <c r="D331" s="35"/>
      <c r="E331" s="35"/>
      <c r="F331" s="36"/>
      <c r="G331" s="35"/>
      <c r="H331" s="35"/>
      <c r="I331" s="40" t="str">
        <f aca="true">IF(OR(E331="",H331="Hecho"),"",IF(F331="","Sin fecha",IF(F331&lt;TODAY(),"VENCIDO",IF(F331=TODAY(),"HOY",IF(F331-TODAY()&lt;=7,"Esta semana","")))))</f>
        <v/>
      </c>
    </row>
    <row r="332" customFormat="false" ht="15" hidden="false" customHeight="false" outlineLevel="0" collapsed="false">
      <c r="A332" s="36"/>
      <c r="B332" s="35"/>
      <c r="C332" s="35"/>
      <c r="D332" s="35"/>
      <c r="E332" s="35"/>
      <c r="F332" s="36"/>
      <c r="G332" s="35"/>
      <c r="H332" s="35"/>
      <c r="I332" s="40" t="str">
        <f aca="true">IF(OR(E332="",H332="Hecho"),"",IF(F332="","Sin fecha",IF(F332&lt;TODAY(),"VENCIDO",IF(F332=TODAY(),"HOY",IF(F332-TODAY()&lt;=7,"Esta semana","")))))</f>
        <v/>
      </c>
    </row>
    <row r="333" customFormat="false" ht="15" hidden="false" customHeight="false" outlineLevel="0" collapsed="false">
      <c r="A333" s="36"/>
      <c r="B333" s="35"/>
      <c r="C333" s="35"/>
      <c r="D333" s="35"/>
      <c r="E333" s="35"/>
      <c r="F333" s="36"/>
      <c r="G333" s="35"/>
      <c r="H333" s="35"/>
      <c r="I333" s="40" t="str">
        <f aca="true">IF(OR(E333="",H333="Hecho"),"",IF(F333="","Sin fecha",IF(F333&lt;TODAY(),"VENCIDO",IF(F333=TODAY(),"HOY",IF(F333-TODAY()&lt;=7,"Esta semana","")))))</f>
        <v/>
      </c>
    </row>
    <row r="334" customFormat="false" ht="15" hidden="false" customHeight="false" outlineLevel="0" collapsed="false">
      <c r="A334" s="36"/>
      <c r="B334" s="35"/>
      <c r="C334" s="35"/>
      <c r="D334" s="35"/>
      <c r="E334" s="35"/>
      <c r="F334" s="36"/>
      <c r="G334" s="35"/>
      <c r="H334" s="35"/>
      <c r="I334" s="40" t="str">
        <f aca="true">IF(OR(E334="",H334="Hecho"),"",IF(F334="","Sin fecha",IF(F334&lt;TODAY(),"VENCIDO",IF(F334=TODAY(),"HOY",IF(F334-TODAY()&lt;=7,"Esta semana","")))))</f>
        <v/>
      </c>
    </row>
    <row r="335" customFormat="false" ht="15" hidden="false" customHeight="false" outlineLevel="0" collapsed="false">
      <c r="A335" s="36"/>
      <c r="B335" s="35"/>
      <c r="C335" s="35"/>
      <c r="D335" s="35"/>
      <c r="E335" s="35"/>
      <c r="F335" s="36"/>
      <c r="G335" s="35"/>
      <c r="H335" s="35"/>
      <c r="I335" s="40" t="str">
        <f aca="true">IF(OR(E335="",H335="Hecho"),"",IF(F335="","Sin fecha",IF(F335&lt;TODAY(),"VENCIDO",IF(F335=TODAY(),"HOY",IF(F335-TODAY()&lt;=7,"Esta semana","")))))</f>
        <v/>
      </c>
    </row>
    <row r="336" customFormat="false" ht="15" hidden="false" customHeight="false" outlineLevel="0" collapsed="false">
      <c r="A336" s="36"/>
      <c r="B336" s="35"/>
      <c r="C336" s="35"/>
      <c r="D336" s="35"/>
      <c r="E336" s="35"/>
      <c r="F336" s="36"/>
      <c r="G336" s="35"/>
      <c r="H336" s="35"/>
      <c r="I336" s="40" t="str">
        <f aca="true">IF(OR(E336="",H336="Hecho"),"",IF(F336="","Sin fecha",IF(F336&lt;TODAY(),"VENCIDO",IF(F336=TODAY(),"HOY",IF(F336-TODAY()&lt;=7,"Esta semana","")))))</f>
        <v/>
      </c>
    </row>
    <row r="337" customFormat="false" ht="15" hidden="false" customHeight="false" outlineLevel="0" collapsed="false">
      <c r="A337" s="36"/>
      <c r="B337" s="35"/>
      <c r="C337" s="35"/>
      <c r="D337" s="35"/>
      <c r="E337" s="35"/>
      <c r="F337" s="36"/>
      <c r="G337" s="35"/>
      <c r="H337" s="35"/>
      <c r="I337" s="40" t="str">
        <f aca="true">IF(OR(E337="",H337="Hecho"),"",IF(F337="","Sin fecha",IF(F337&lt;TODAY(),"VENCIDO",IF(F337=TODAY(),"HOY",IF(F337-TODAY()&lt;=7,"Esta semana","")))))</f>
        <v/>
      </c>
    </row>
    <row r="338" customFormat="false" ht="15" hidden="false" customHeight="false" outlineLevel="0" collapsed="false">
      <c r="A338" s="36"/>
      <c r="B338" s="35"/>
      <c r="C338" s="35"/>
      <c r="D338" s="35"/>
      <c r="E338" s="35"/>
      <c r="F338" s="36"/>
      <c r="G338" s="35"/>
      <c r="H338" s="35"/>
      <c r="I338" s="40" t="str">
        <f aca="true">IF(OR(E338="",H338="Hecho"),"",IF(F338="","Sin fecha",IF(F338&lt;TODAY(),"VENCIDO",IF(F338=TODAY(),"HOY",IF(F338-TODAY()&lt;=7,"Esta semana","")))))</f>
        <v/>
      </c>
    </row>
    <row r="339" customFormat="false" ht="15" hidden="false" customHeight="false" outlineLevel="0" collapsed="false">
      <c r="A339" s="36"/>
      <c r="B339" s="35"/>
      <c r="C339" s="35"/>
      <c r="D339" s="35"/>
      <c r="E339" s="35"/>
      <c r="F339" s="36"/>
      <c r="G339" s="35"/>
      <c r="H339" s="35"/>
      <c r="I339" s="40" t="str">
        <f aca="true">IF(OR(E339="",H339="Hecho"),"",IF(F339="","Sin fecha",IF(F339&lt;TODAY(),"VENCIDO",IF(F339=TODAY(),"HOY",IF(F339-TODAY()&lt;=7,"Esta semana","")))))</f>
        <v/>
      </c>
    </row>
    <row r="340" customFormat="false" ht="15" hidden="false" customHeight="false" outlineLevel="0" collapsed="false">
      <c r="A340" s="36"/>
      <c r="B340" s="35"/>
      <c r="C340" s="35"/>
      <c r="D340" s="35"/>
      <c r="E340" s="35"/>
      <c r="F340" s="36"/>
      <c r="G340" s="35"/>
      <c r="H340" s="35"/>
      <c r="I340" s="40" t="str">
        <f aca="true">IF(OR(E340="",H340="Hecho"),"",IF(F340="","Sin fecha",IF(F340&lt;TODAY(),"VENCIDO",IF(F340=TODAY(),"HOY",IF(F340-TODAY()&lt;=7,"Esta semana","")))))</f>
        <v/>
      </c>
    </row>
    <row r="341" customFormat="false" ht="15" hidden="false" customHeight="false" outlineLevel="0" collapsed="false">
      <c r="A341" s="36"/>
      <c r="B341" s="35"/>
      <c r="C341" s="35"/>
      <c r="D341" s="35"/>
      <c r="E341" s="35"/>
      <c r="F341" s="36"/>
      <c r="G341" s="35"/>
      <c r="H341" s="35"/>
      <c r="I341" s="40" t="str">
        <f aca="true">IF(OR(E341="",H341="Hecho"),"",IF(F341="","Sin fecha",IF(F341&lt;TODAY(),"VENCIDO",IF(F341=TODAY(),"HOY",IF(F341-TODAY()&lt;=7,"Esta semana","")))))</f>
        <v/>
      </c>
    </row>
    <row r="342" customFormat="false" ht="15" hidden="false" customHeight="false" outlineLevel="0" collapsed="false">
      <c r="A342" s="36"/>
      <c r="B342" s="35"/>
      <c r="C342" s="35"/>
      <c r="D342" s="35"/>
      <c r="E342" s="35"/>
      <c r="F342" s="36"/>
      <c r="G342" s="35"/>
      <c r="H342" s="35"/>
      <c r="I342" s="40" t="str">
        <f aca="true">IF(OR(E342="",H342="Hecho"),"",IF(F342="","Sin fecha",IF(F342&lt;TODAY(),"VENCIDO",IF(F342=TODAY(),"HOY",IF(F342-TODAY()&lt;=7,"Esta semana","")))))</f>
        <v/>
      </c>
    </row>
    <row r="343" customFormat="false" ht="15" hidden="false" customHeight="false" outlineLevel="0" collapsed="false">
      <c r="A343" s="36"/>
      <c r="B343" s="35"/>
      <c r="C343" s="35"/>
      <c r="D343" s="35"/>
      <c r="E343" s="35"/>
      <c r="F343" s="36"/>
      <c r="G343" s="35"/>
      <c r="H343" s="35"/>
      <c r="I343" s="40" t="str">
        <f aca="true">IF(OR(E343="",H343="Hecho"),"",IF(F343="","Sin fecha",IF(F343&lt;TODAY(),"VENCIDO",IF(F343=TODAY(),"HOY",IF(F343-TODAY()&lt;=7,"Esta semana","")))))</f>
        <v/>
      </c>
    </row>
    <row r="344" customFormat="false" ht="15" hidden="false" customHeight="false" outlineLevel="0" collapsed="false">
      <c r="A344" s="36"/>
      <c r="B344" s="35"/>
      <c r="C344" s="35"/>
      <c r="D344" s="35"/>
      <c r="E344" s="35"/>
      <c r="F344" s="36"/>
      <c r="G344" s="35"/>
      <c r="H344" s="35"/>
      <c r="I344" s="40" t="str">
        <f aca="true">IF(OR(E344="",H344="Hecho"),"",IF(F344="","Sin fecha",IF(F344&lt;TODAY(),"VENCIDO",IF(F344=TODAY(),"HOY",IF(F344-TODAY()&lt;=7,"Esta semana","")))))</f>
        <v/>
      </c>
    </row>
    <row r="345" customFormat="false" ht="15" hidden="false" customHeight="false" outlineLevel="0" collapsed="false">
      <c r="A345" s="36"/>
      <c r="B345" s="35"/>
      <c r="C345" s="35"/>
      <c r="D345" s="35"/>
      <c r="E345" s="35"/>
      <c r="F345" s="36"/>
      <c r="G345" s="35"/>
      <c r="H345" s="35"/>
      <c r="I345" s="40" t="str">
        <f aca="true">IF(OR(E345="",H345="Hecho"),"",IF(F345="","Sin fecha",IF(F345&lt;TODAY(),"VENCIDO",IF(F345=TODAY(),"HOY",IF(F345-TODAY()&lt;=7,"Esta semana","")))))</f>
        <v/>
      </c>
    </row>
    <row r="346" customFormat="false" ht="15" hidden="false" customHeight="false" outlineLevel="0" collapsed="false">
      <c r="A346" s="36"/>
      <c r="B346" s="35"/>
      <c r="C346" s="35"/>
      <c r="D346" s="35"/>
      <c r="E346" s="35"/>
      <c r="F346" s="36"/>
      <c r="G346" s="35"/>
      <c r="H346" s="35"/>
      <c r="I346" s="40" t="str">
        <f aca="true">IF(OR(E346="",H346="Hecho"),"",IF(F346="","Sin fecha",IF(F346&lt;TODAY(),"VENCIDO",IF(F346=TODAY(),"HOY",IF(F346-TODAY()&lt;=7,"Esta semana","")))))</f>
        <v/>
      </c>
    </row>
    <row r="347" customFormat="false" ht="15" hidden="false" customHeight="false" outlineLevel="0" collapsed="false">
      <c r="A347" s="36"/>
      <c r="B347" s="35"/>
      <c r="C347" s="35"/>
      <c r="D347" s="35"/>
      <c r="E347" s="35"/>
      <c r="F347" s="36"/>
      <c r="G347" s="35"/>
      <c r="H347" s="35"/>
      <c r="I347" s="40" t="str">
        <f aca="true">IF(OR(E347="",H347="Hecho"),"",IF(F347="","Sin fecha",IF(F347&lt;TODAY(),"VENCIDO",IF(F347=TODAY(),"HOY",IF(F347-TODAY()&lt;=7,"Esta semana","")))))</f>
        <v/>
      </c>
    </row>
    <row r="348" customFormat="false" ht="15" hidden="false" customHeight="false" outlineLevel="0" collapsed="false">
      <c r="A348" s="36"/>
      <c r="B348" s="35"/>
      <c r="C348" s="35"/>
      <c r="D348" s="35"/>
      <c r="E348" s="35"/>
      <c r="F348" s="36"/>
      <c r="G348" s="35"/>
      <c r="H348" s="35"/>
      <c r="I348" s="40" t="str">
        <f aca="true">IF(OR(E348="",H348="Hecho"),"",IF(F348="","Sin fecha",IF(F348&lt;TODAY(),"VENCIDO",IF(F348=TODAY(),"HOY",IF(F348-TODAY()&lt;=7,"Esta semana","")))))</f>
        <v/>
      </c>
    </row>
    <row r="349" customFormat="false" ht="15" hidden="false" customHeight="false" outlineLevel="0" collapsed="false">
      <c r="A349" s="36"/>
      <c r="B349" s="35"/>
      <c r="C349" s="35"/>
      <c r="D349" s="35"/>
      <c r="E349" s="35"/>
      <c r="F349" s="36"/>
      <c r="G349" s="35"/>
      <c r="H349" s="35"/>
      <c r="I349" s="40" t="str">
        <f aca="true">IF(OR(E349="",H349="Hecho"),"",IF(F349="","Sin fecha",IF(F349&lt;TODAY(),"VENCIDO",IF(F349=TODAY(),"HOY",IF(F349-TODAY()&lt;=7,"Esta semana","")))))</f>
        <v/>
      </c>
    </row>
    <row r="350" customFormat="false" ht="15" hidden="false" customHeight="false" outlineLevel="0" collapsed="false">
      <c r="A350" s="36"/>
      <c r="B350" s="35"/>
      <c r="C350" s="35"/>
      <c r="D350" s="35"/>
      <c r="E350" s="35"/>
      <c r="F350" s="36"/>
      <c r="G350" s="35"/>
      <c r="H350" s="35"/>
      <c r="I350" s="40" t="str">
        <f aca="true">IF(OR(E350="",H350="Hecho"),"",IF(F350="","Sin fecha",IF(F350&lt;TODAY(),"VENCIDO",IF(F350=TODAY(),"HOY",IF(F350-TODAY()&lt;=7,"Esta semana","")))))</f>
        <v/>
      </c>
    </row>
    <row r="351" customFormat="false" ht="15" hidden="false" customHeight="false" outlineLevel="0" collapsed="false">
      <c r="A351" s="36"/>
      <c r="B351" s="35"/>
      <c r="C351" s="35"/>
      <c r="D351" s="35"/>
      <c r="E351" s="35"/>
      <c r="F351" s="36"/>
      <c r="G351" s="35"/>
      <c r="H351" s="35"/>
      <c r="I351" s="40" t="str">
        <f aca="true">IF(OR(E351="",H351="Hecho"),"",IF(F351="","Sin fecha",IF(F351&lt;TODAY(),"VENCIDO",IF(F351=TODAY(),"HOY",IF(F351-TODAY()&lt;=7,"Esta semana","")))))</f>
        <v/>
      </c>
    </row>
    <row r="352" customFormat="false" ht="15" hidden="false" customHeight="false" outlineLevel="0" collapsed="false">
      <c r="A352" s="36"/>
      <c r="B352" s="35"/>
      <c r="C352" s="35"/>
      <c r="D352" s="35"/>
      <c r="E352" s="35"/>
      <c r="F352" s="36"/>
      <c r="G352" s="35"/>
      <c r="H352" s="35"/>
      <c r="I352" s="40" t="str">
        <f aca="true">IF(OR(E352="",H352="Hecho"),"",IF(F352="","Sin fecha",IF(F352&lt;TODAY(),"VENCIDO",IF(F352=TODAY(),"HOY",IF(F352-TODAY()&lt;=7,"Esta semana","")))))</f>
        <v/>
      </c>
    </row>
    <row r="353" customFormat="false" ht="15" hidden="false" customHeight="false" outlineLevel="0" collapsed="false">
      <c r="A353" s="36"/>
      <c r="B353" s="35"/>
      <c r="C353" s="35"/>
      <c r="D353" s="35"/>
      <c r="E353" s="35"/>
      <c r="F353" s="36"/>
      <c r="G353" s="35"/>
      <c r="H353" s="35"/>
      <c r="I353" s="40" t="str">
        <f aca="true">IF(OR(E353="",H353="Hecho"),"",IF(F353="","Sin fecha",IF(F353&lt;TODAY(),"VENCIDO",IF(F353=TODAY(),"HOY",IF(F353-TODAY()&lt;=7,"Esta semana","")))))</f>
        <v/>
      </c>
    </row>
    <row r="354" customFormat="false" ht="15" hidden="false" customHeight="false" outlineLevel="0" collapsed="false">
      <c r="A354" s="36"/>
      <c r="B354" s="35"/>
      <c r="C354" s="35"/>
      <c r="D354" s="35"/>
      <c r="E354" s="35"/>
      <c r="F354" s="36"/>
      <c r="G354" s="35"/>
      <c r="H354" s="35"/>
      <c r="I354" s="40" t="str">
        <f aca="true">IF(OR(E354="",H354="Hecho"),"",IF(F354="","Sin fecha",IF(F354&lt;TODAY(),"VENCIDO",IF(F354=TODAY(),"HOY",IF(F354-TODAY()&lt;=7,"Esta semana","")))))</f>
        <v/>
      </c>
    </row>
    <row r="355" customFormat="false" ht="15" hidden="false" customHeight="false" outlineLevel="0" collapsed="false">
      <c r="A355" s="36"/>
      <c r="B355" s="35"/>
      <c r="C355" s="35"/>
      <c r="D355" s="35"/>
      <c r="E355" s="35"/>
      <c r="F355" s="36"/>
      <c r="G355" s="35"/>
      <c r="H355" s="35"/>
      <c r="I355" s="40" t="str">
        <f aca="true">IF(OR(E355="",H355="Hecho"),"",IF(F355="","Sin fecha",IF(F355&lt;TODAY(),"VENCIDO",IF(F355=TODAY(),"HOY",IF(F355-TODAY()&lt;=7,"Esta semana","")))))</f>
        <v/>
      </c>
    </row>
    <row r="356" customFormat="false" ht="15" hidden="false" customHeight="false" outlineLevel="0" collapsed="false">
      <c r="A356" s="36"/>
      <c r="B356" s="35"/>
      <c r="C356" s="35"/>
      <c r="D356" s="35"/>
      <c r="E356" s="35"/>
      <c r="F356" s="36"/>
      <c r="G356" s="35"/>
      <c r="H356" s="35"/>
      <c r="I356" s="40" t="str">
        <f aca="true">IF(OR(E356="",H356="Hecho"),"",IF(F356="","Sin fecha",IF(F356&lt;TODAY(),"VENCIDO",IF(F356=TODAY(),"HOY",IF(F356-TODAY()&lt;=7,"Esta semana","")))))</f>
        <v/>
      </c>
    </row>
    <row r="357" customFormat="false" ht="15" hidden="false" customHeight="false" outlineLevel="0" collapsed="false">
      <c r="A357" s="36"/>
      <c r="B357" s="35"/>
      <c r="C357" s="35"/>
      <c r="D357" s="35"/>
      <c r="E357" s="35"/>
      <c r="F357" s="36"/>
      <c r="G357" s="35"/>
      <c r="H357" s="35"/>
      <c r="I357" s="40" t="str">
        <f aca="true">IF(OR(E357="",H357="Hecho"),"",IF(F357="","Sin fecha",IF(F357&lt;TODAY(),"VENCIDO",IF(F357=TODAY(),"HOY",IF(F357-TODAY()&lt;=7,"Esta semana","")))))</f>
        <v/>
      </c>
    </row>
    <row r="358" customFormat="false" ht="15" hidden="false" customHeight="false" outlineLevel="0" collapsed="false">
      <c r="A358" s="36"/>
      <c r="B358" s="35"/>
      <c r="C358" s="35"/>
      <c r="D358" s="35"/>
      <c r="E358" s="35"/>
      <c r="F358" s="36"/>
      <c r="G358" s="35"/>
      <c r="H358" s="35"/>
      <c r="I358" s="40" t="str">
        <f aca="true">IF(OR(E358="",H358="Hecho"),"",IF(F358="","Sin fecha",IF(F358&lt;TODAY(),"VENCIDO",IF(F358=TODAY(),"HOY",IF(F358-TODAY()&lt;=7,"Esta semana","")))))</f>
        <v/>
      </c>
    </row>
    <row r="359" customFormat="false" ht="15" hidden="false" customHeight="false" outlineLevel="0" collapsed="false">
      <c r="A359" s="36"/>
      <c r="B359" s="35"/>
      <c r="C359" s="35"/>
      <c r="D359" s="35"/>
      <c r="E359" s="35"/>
      <c r="F359" s="36"/>
      <c r="G359" s="35"/>
      <c r="H359" s="35"/>
      <c r="I359" s="40" t="str">
        <f aca="true">IF(OR(E359="",H359="Hecho"),"",IF(F359="","Sin fecha",IF(F359&lt;TODAY(),"VENCIDO",IF(F359=TODAY(),"HOY",IF(F359-TODAY()&lt;=7,"Esta semana","")))))</f>
        <v/>
      </c>
    </row>
    <row r="360" customFormat="false" ht="15" hidden="false" customHeight="false" outlineLevel="0" collapsed="false">
      <c r="A360" s="36"/>
      <c r="B360" s="35"/>
      <c r="C360" s="35"/>
      <c r="D360" s="35"/>
      <c r="E360" s="35"/>
      <c r="F360" s="36"/>
      <c r="G360" s="35"/>
      <c r="H360" s="35"/>
      <c r="I360" s="40" t="str">
        <f aca="true">IF(OR(E360="",H360="Hecho"),"",IF(F360="","Sin fecha",IF(F360&lt;TODAY(),"VENCIDO",IF(F360=TODAY(),"HOY",IF(F360-TODAY()&lt;=7,"Esta semana","")))))</f>
        <v/>
      </c>
    </row>
    <row r="361" customFormat="false" ht="15" hidden="false" customHeight="false" outlineLevel="0" collapsed="false">
      <c r="A361" s="36"/>
      <c r="B361" s="35"/>
      <c r="C361" s="35"/>
      <c r="D361" s="35"/>
      <c r="E361" s="35"/>
      <c r="F361" s="36"/>
      <c r="G361" s="35"/>
      <c r="H361" s="35"/>
      <c r="I361" s="40" t="str">
        <f aca="true">IF(OR(E361="",H361="Hecho"),"",IF(F361="","Sin fecha",IF(F361&lt;TODAY(),"VENCIDO",IF(F361=TODAY(),"HOY",IF(F361-TODAY()&lt;=7,"Esta semana","")))))</f>
        <v/>
      </c>
    </row>
    <row r="362" customFormat="false" ht="15" hidden="false" customHeight="false" outlineLevel="0" collapsed="false">
      <c r="A362" s="36"/>
      <c r="B362" s="35"/>
      <c r="C362" s="35"/>
      <c r="D362" s="35"/>
      <c r="E362" s="35"/>
      <c r="F362" s="36"/>
      <c r="G362" s="35"/>
      <c r="H362" s="35"/>
      <c r="I362" s="40" t="str">
        <f aca="true">IF(OR(E362="",H362="Hecho"),"",IF(F362="","Sin fecha",IF(F362&lt;TODAY(),"VENCIDO",IF(F362=TODAY(),"HOY",IF(F362-TODAY()&lt;=7,"Esta semana","")))))</f>
        <v/>
      </c>
    </row>
    <row r="363" customFormat="false" ht="15" hidden="false" customHeight="false" outlineLevel="0" collapsed="false">
      <c r="A363" s="36"/>
      <c r="B363" s="35"/>
      <c r="C363" s="35"/>
      <c r="D363" s="35"/>
      <c r="E363" s="35"/>
      <c r="F363" s="36"/>
      <c r="G363" s="35"/>
      <c r="H363" s="35"/>
      <c r="I363" s="40" t="str">
        <f aca="true">IF(OR(E363="",H363="Hecho"),"",IF(F363="","Sin fecha",IF(F363&lt;TODAY(),"VENCIDO",IF(F363=TODAY(),"HOY",IF(F363-TODAY()&lt;=7,"Esta semana","")))))</f>
        <v/>
      </c>
    </row>
    <row r="364" customFormat="false" ht="15" hidden="false" customHeight="false" outlineLevel="0" collapsed="false">
      <c r="A364" s="36"/>
      <c r="B364" s="35"/>
      <c r="C364" s="35"/>
      <c r="D364" s="35"/>
      <c r="E364" s="35"/>
      <c r="F364" s="36"/>
      <c r="G364" s="35"/>
      <c r="H364" s="35"/>
      <c r="I364" s="40" t="str">
        <f aca="true">IF(OR(E364="",H364="Hecho"),"",IF(F364="","Sin fecha",IF(F364&lt;TODAY(),"VENCIDO",IF(F364=TODAY(),"HOY",IF(F364-TODAY()&lt;=7,"Esta semana","")))))</f>
        <v/>
      </c>
    </row>
    <row r="365" customFormat="false" ht="15" hidden="false" customHeight="false" outlineLevel="0" collapsed="false">
      <c r="A365" s="36"/>
      <c r="B365" s="35"/>
      <c r="C365" s="35"/>
      <c r="D365" s="35"/>
      <c r="E365" s="35"/>
      <c r="F365" s="36"/>
      <c r="G365" s="35"/>
      <c r="H365" s="35"/>
      <c r="I365" s="40" t="str">
        <f aca="true">IF(OR(E365="",H365="Hecho"),"",IF(F365="","Sin fecha",IF(F365&lt;TODAY(),"VENCIDO",IF(F365=TODAY(),"HOY",IF(F365-TODAY()&lt;=7,"Esta semana","")))))</f>
        <v/>
      </c>
    </row>
    <row r="366" customFormat="false" ht="15" hidden="false" customHeight="false" outlineLevel="0" collapsed="false">
      <c r="A366" s="36"/>
      <c r="B366" s="35"/>
      <c r="C366" s="35"/>
      <c r="D366" s="35"/>
      <c r="E366" s="35"/>
      <c r="F366" s="36"/>
      <c r="G366" s="35"/>
      <c r="H366" s="35"/>
      <c r="I366" s="40" t="str">
        <f aca="true">IF(OR(E366="",H366="Hecho"),"",IF(F366="","Sin fecha",IF(F366&lt;TODAY(),"VENCIDO",IF(F366=TODAY(),"HOY",IF(F366-TODAY()&lt;=7,"Esta semana","")))))</f>
        <v/>
      </c>
    </row>
    <row r="367" customFormat="false" ht="15" hidden="false" customHeight="false" outlineLevel="0" collapsed="false">
      <c r="A367" s="36"/>
      <c r="B367" s="35"/>
      <c r="C367" s="35"/>
      <c r="D367" s="35"/>
      <c r="E367" s="35"/>
      <c r="F367" s="36"/>
      <c r="G367" s="35"/>
      <c r="H367" s="35"/>
      <c r="I367" s="40" t="str">
        <f aca="true">IF(OR(E367="",H367="Hecho"),"",IF(F367="","Sin fecha",IF(F367&lt;TODAY(),"VENCIDO",IF(F367=TODAY(),"HOY",IF(F367-TODAY()&lt;=7,"Esta semana","")))))</f>
        <v/>
      </c>
    </row>
    <row r="368" customFormat="false" ht="15" hidden="false" customHeight="false" outlineLevel="0" collapsed="false">
      <c r="A368" s="36"/>
      <c r="B368" s="35"/>
      <c r="C368" s="35"/>
      <c r="D368" s="35"/>
      <c r="E368" s="35"/>
      <c r="F368" s="36"/>
      <c r="G368" s="35"/>
      <c r="H368" s="35"/>
      <c r="I368" s="40" t="str">
        <f aca="true">IF(OR(E368="",H368="Hecho"),"",IF(F368="","Sin fecha",IF(F368&lt;TODAY(),"VENCIDO",IF(F368=TODAY(),"HOY",IF(F368-TODAY()&lt;=7,"Esta semana","")))))</f>
        <v/>
      </c>
    </row>
    <row r="369" customFormat="false" ht="15" hidden="false" customHeight="false" outlineLevel="0" collapsed="false">
      <c r="A369" s="36"/>
      <c r="B369" s="35"/>
      <c r="C369" s="35"/>
      <c r="D369" s="35"/>
      <c r="E369" s="35"/>
      <c r="F369" s="36"/>
      <c r="G369" s="35"/>
      <c r="H369" s="35"/>
      <c r="I369" s="40" t="str">
        <f aca="true">IF(OR(E369="",H369="Hecho"),"",IF(F369="","Sin fecha",IF(F369&lt;TODAY(),"VENCIDO",IF(F369=TODAY(),"HOY",IF(F369-TODAY()&lt;=7,"Esta semana","")))))</f>
        <v/>
      </c>
    </row>
    <row r="370" customFormat="false" ht="15" hidden="false" customHeight="false" outlineLevel="0" collapsed="false">
      <c r="A370" s="36"/>
      <c r="B370" s="35"/>
      <c r="C370" s="35"/>
      <c r="D370" s="35"/>
      <c r="E370" s="35"/>
      <c r="F370" s="36"/>
      <c r="G370" s="35"/>
      <c r="H370" s="35"/>
      <c r="I370" s="40" t="str">
        <f aca="true">IF(OR(E370="",H370="Hecho"),"",IF(F370="","Sin fecha",IF(F370&lt;TODAY(),"VENCIDO",IF(F370=TODAY(),"HOY",IF(F370-TODAY()&lt;=7,"Esta semana","")))))</f>
        <v/>
      </c>
    </row>
    <row r="371" customFormat="false" ht="15" hidden="false" customHeight="false" outlineLevel="0" collapsed="false">
      <c r="A371" s="36"/>
      <c r="B371" s="35"/>
      <c r="C371" s="35"/>
      <c r="D371" s="35"/>
      <c r="E371" s="35"/>
      <c r="F371" s="36"/>
      <c r="G371" s="35"/>
      <c r="H371" s="35"/>
      <c r="I371" s="40" t="str">
        <f aca="true">IF(OR(E371="",H371="Hecho"),"",IF(F371="","Sin fecha",IF(F371&lt;TODAY(),"VENCIDO",IF(F371=TODAY(),"HOY",IF(F371-TODAY()&lt;=7,"Esta semana","")))))</f>
        <v/>
      </c>
    </row>
    <row r="372" customFormat="false" ht="15" hidden="false" customHeight="false" outlineLevel="0" collapsed="false">
      <c r="A372" s="36"/>
      <c r="B372" s="35"/>
      <c r="C372" s="35"/>
      <c r="D372" s="35"/>
      <c r="E372" s="35"/>
      <c r="F372" s="36"/>
      <c r="G372" s="35"/>
      <c r="H372" s="35"/>
      <c r="I372" s="40" t="str">
        <f aca="true">IF(OR(E372="",H372="Hecho"),"",IF(F372="","Sin fecha",IF(F372&lt;TODAY(),"VENCIDO",IF(F372=TODAY(),"HOY",IF(F372-TODAY()&lt;=7,"Esta semana","")))))</f>
        <v/>
      </c>
    </row>
    <row r="373" customFormat="false" ht="15" hidden="false" customHeight="false" outlineLevel="0" collapsed="false">
      <c r="A373" s="36"/>
      <c r="B373" s="35"/>
      <c r="C373" s="35"/>
      <c r="D373" s="35"/>
      <c r="E373" s="35"/>
      <c r="F373" s="36"/>
      <c r="G373" s="35"/>
      <c r="H373" s="35"/>
      <c r="I373" s="40" t="str">
        <f aca="true">IF(OR(E373="",H373="Hecho"),"",IF(F373="","Sin fecha",IF(F373&lt;TODAY(),"VENCIDO",IF(F373=TODAY(),"HOY",IF(F373-TODAY()&lt;=7,"Esta semana","")))))</f>
        <v/>
      </c>
    </row>
    <row r="374" customFormat="false" ht="15" hidden="false" customHeight="false" outlineLevel="0" collapsed="false">
      <c r="A374" s="36"/>
      <c r="B374" s="35"/>
      <c r="C374" s="35"/>
      <c r="D374" s="35"/>
      <c r="E374" s="35"/>
      <c r="F374" s="36"/>
      <c r="G374" s="35"/>
      <c r="H374" s="35"/>
      <c r="I374" s="40" t="str">
        <f aca="true">IF(OR(E374="",H374="Hecho"),"",IF(F374="","Sin fecha",IF(F374&lt;TODAY(),"VENCIDO",IF(F374=TODAY(),"HOY",IF(F374-TODAY()&lt;=7,"Esta semana","")))))</f>
        <v/>
      </c>
    </row>
    <row r="375" customFormat="false" ht="15" hidden="false" customHeight="false" outlineLevel="0" collapsed="false">
      <c r="A375" s="36"/>
      <c r="B375" s="35"/>
      <c r="C375" s="35"/>
      <c r="D375" s="35"/>
      <c r="E375" s="35"/>
      <c r="F375" s="36"/>
      <c r="G375" s="35"/>
      <c r="H375" s="35"/>
      <c r="I375" s="40" t="str">
        <f aca="true">IF(OR(E375="",H375="Hecho"),"",IF(F375="","Sin fecha",IF(F375&lt;TODAY(),"VENCIDO",IF(F375=TODAY(),"HOY",IF(F375-TODAY()&lt;=7,"Esta semana","")))))</f>
        <v/>
      </c>
    </row>
    <row r="376" customFormat="false" ht="15" hidden="false" customHeight="false" outlineLevel="0" collapsed="false">
      <c r="A376" s="36"/>
      <c r="B376" s="35"/>
      <c r="C376" s="35"/>
      <c r="D376" s="35"/>
      <c r="E376" s="35"/>
      <c r="F376" s="36"/>
      <c r="G376" s="35"/>
      <c r="H376" s="35"/>
      <c r="I376" s="40" t="str">
        <f aca="true">IF(OR(E376="",H376="Hecho"),"",IF(F376="","Sin fecha",IF(F376&lt;TODAY(),"VENCIDO",IF(F376=TODAY(),"HOY",IF(F376-TODAY()&lt;=7,"Esta semana","")))))</f>
        <v/>
      </c>
    </row>
    <row r="377" customFormat="false" ht="15" hidden="false" customHeight="false" outlineLevel="0" collapsed="false">
      <c r="A377" s="36"/>
      <c r="B377" s="35"/>
      <c r="C377" s="35"/>
      <c r="D377" s="35"/>
      <c r="E377" s="35"/>
      <c r="F377" s="36"/>
      <c r="G377" s="35"/>
      <c r="H377" s="35"/>
      <c r="I377" s="40" t="str">
        <f aca="true">IF(OR(E377="",H377="Hecho"),"",IF(F377="","Sin fecha",IF(F377&lt;TODAY(),"VENCIDO",IF(F377=TODAY(),"HOY",IF(F377-TODAY()&lt;=7,"Esta semana","")))))</f>
        <v/>
      </c>
    </row>
    <row r="378" customFormat="false" ht="15" hidden="false" customHeight="false" outlineLevel="0" collapsed="false">
      <c r="A378" s="36"/>
      <c r="B378" s="35"/>
      <c r="C378" s="35"/>
      <c r="D378" s="35"/>
      <c r="E378" s="35"/>
      <c r="F378" s="36"/>
      <c r="G378" s="35"/>
      <c r="H378" s="35"/>
      <c r="I378" s="40" t="str">
        <f aca="true">IF(OR(E378="",H378="Hecho"),"",IF(F378="","Sin fecha",IF(F378&lt;TODAY(),"VENCIDO",IF(F378=TODAY(),"HOY",IF(F378-TODAY()&lt;=7,"Esta semana","")))))</f>
        <v/>
      </c>
    </row>
    <row r="379" customFormat="false" ht="15" hidden="false" customHeight="false" outlineLevel="0" collapsed="false">
      <c r="A379" s="36"/>
      <c r="B379" s="35"/>
      <c r="C379" s="35"/>
      <c r="D379" s="35"/>
      <c r="E379" s="35"/>
      <c r="F379" s="36"/>
      <c r="G379" s="35"/>
      <c r="H379" s="35"/>
      <c r="I379" s="40" t="str">
        <f aca="true">IF(OR(E379="",H379="Hecho"),"",IF(F379="","Sin fecha",IF(F379&lt;TODAY(),"VENCIDO",IF(F379=TODAY(),"HOY",IF(F379-TODAY()&lt;=7,"Esta semana","")))))</f>
        <v/>
      </c>
    </row>
    <row r="380" customFormat="false" ht="15" hidden="false" customHeight="false" outlineLevel="0" collapsed="false">
      <c r="A380" s="36"/>
      <c r="B380" s="35"/>
      <c r="C380" s="35"/>
      <c r="D380" s="35"/>
      <c r="E380" s="35"/>
      <c r="F380" s="36"/>
      <c r="G380" s="35"/>
      <c r="H380" s="35"/>
      <c r="I380" s="40" t="str">
        <f aca="true">IF(OR(E380="",H380="Hecho"),"",IF(F380="","Sin fecha",IF(F380&lt;TODAY(),"VENCIDO",IF(F380=TODAY(),"HOY",IF(F380-TODAY()&lt;=7,"Esta semana","")))))</f>
        <v/>
      </c>
    </row>
    <row r="381" customFormat="false" ht="15" hidden="false" customHeight="false" outlineLevel="0" collapsed="false">
      <c r="A381" s="36"/>
      <c r="B381" s="35"/>
      <c r="C381" s="35"/>
      <c r="D381" s="35"/>
      <c r="E381" s="35"/>
      <c r="F381" s="36"/>
      <c r="G381" s="35"/>
      <c r="H381" s="35"/>
      <c r="I381" s="40" t="str">
        <f aca="true">IF(OR(E381="",H381="Hecho"),"",IF(F381="","Sin fecha",IF(F381&lt;TODAY(),"VENCIDO",IF(F381=TODAY(),"HOY",IF(F381-TODAY()&lt;=7,"Esta semana","")))))</f>
        <v/>
      </c>
    </row>
    <row r="382" customFormat="false" ht="15" hidden="false" customHeight="false" outlineLevel="0" collapsed="false">
      <c r="A382" s="36"/>
      <c r="B382" s="35"/>
      <c r="C382" s="35"/>
      <c r="D382" s="35"/>
      <c r="E382" s="35"/>
      <c r="F382" s="36"/>
      <c r="G382" s="35"/>
      <c r="H382" s="35"/>
      <c r="I382" s="40" t="str">
        <f aca="true">IF(OR(E382="",H382="Hecho"),"",IF(F382="","Sin fecha",IF(F382&lt;TODAY(),"VENCIDO",IF(F382=TODAY(),"HOY",IF(F382-TODAY()&lt;=7,"Esta semana","")))))</f>
        <v/>
      </c>
    </row>
    <row r="383" customFormat="false" ht="15" hidden="false" customHeight="false" outlineLevel="0" collapsed="false">
      <c r="A383" s="36"/>
      <c r="B383" s="35"/>
      <c r="C383" s="35"/>
      <c r="D383" s="35"/>
      <c r="E383" s="35"/>
      <c r="F383" s="36"/>
      <c r="G383" s="35"/>
      <c r="H383" s="35"/>
      <c r="I383" s="40" t="str">
        <f aca="true">IF(OR(E383="",H383="Hecho"),"",IF(F383="","Sin fecha",IF(F383&lt;TODAY(),"VENCIDO",IF(F383=TODAY(),"HOY",IF(F383-TODAY()&lt;=7,"Esta semana","")))))</f>
        <v/>
      </c>
    </row>
    <row r="384" customFormat="false" ht="15" hidden="false" customHeight="false" outlineLevel="0" collapsed="false">
      <c r="A384" s="36"/>
      <c r="B384" s="35"/>
      <c r="C384" s="35"/>
      <c r="D384" s="35"/>
      <c r="E384" s="35"/>
      <c r="F384" s="36"/>
      <c r="G384" s="35"/>
      <c r="H384" s="35"/>
      <c r="I384" s="40" t="str">
        <f aca="true">IF(OR(E384="",H384="Hecho"),"",IF(F384="","Sin fecha",IF(F384&lt;TODAY(),"VENCIDO",IF(F384=TODAY(),"HOY",IF(F384-TODAY()&lt;=7,"Esta semana","")))))</f>
        <v/>
      </c>
    </row>
    <row r="385" customFormat="false" ht="15" hidden="false" customHeight="false" outlineLevel="0" collapsed="false">
      <c r="A385" s="36"/>
      <c r="B385" s="35"/>
      <c r="C385" s="35"/>
      <c r="D385" s="35"/>
      <c r="E385" s="35"/>
      <c r="F385" s="36"/>
      <c r="G385" s="35"/>
      <c r="H385" s="35"/>
      <c r="I385" s="40" t="str">
        <f aca="true">IF(OR(E385="",H385="Hecho"),"",IF(F385="","Sin fecha",IF(F385&lt;TODAY(),"VENCIDO",IF(F385=TODAY(),"HOY",IF(F385-TODAY()&lt;=7,"Esta semana","")))))</f>
        <v/>
      </c>
    </row>
    <row r="386" customFormat="false" ht="15" hidden="false" customHeight="false" outlineLevel="0" collapsed="false">
      <c r="A386" s="36"/>
      <c r="B386" s="35"/>
      <c r="C386" s="35"/>
      <c r="D386" s="35"/>
      <c r="E386" s="35"/>
      <c r="F386" s="36"/>
      <c r="G386" s="35"/>
      <c r="H386" s="35"/>
      <c r="I386" s="40" t="str">
        <f aca="true">IF(OR(E386="",H386="Hecho"),"",IF(F386="","Sin fecha",IF(F386&lt;TODAY(),"VENCIDO",IF(F386=TODAY(),"HOY",IF(F386-TODAY()&lt;=7,"Esta semana","")))))</f>
        <v/>
      </c>
    </row>
    <row r="387" customFormat="false" ht="15" hidden="false" customHeight="false" outlineLevel="0" collapsed="false">
      <c r="A387" s="36"/>
      <c r="B387" s="35"/>
      <c r="C387" s="35"/>
      <c r="D387" s="35"/>
      <c r="E387" s="35"/>
      <c r="F387" s="36"/>
      <c r="G387" s="35"/>
      <c r="H387" s="35"/>
      <c r="I387" s="40" t="str">
        <f aca="true">IF(OR(E387="",H387="Hecho"),"",IF(F387="","Sin fecha",IF(F387&lt;TODAY(),"VENCIDO",IF(F387=TODAY(),"HOY",IF(F387-TODAY()&lt;=7,"Esta semana","")))))</f>
        <v/>
      </c>
    </row>
    <row r="388" customFormat="false" ht="15" hidden="false" customHeight="false" outlineLevel="0" collapsed="false">
      <c r="A388" s="36"/>
      <c r="B388" s="35"/>
      <c r="C388" s="35"/>
      <c r="D388" s="35"/>
      <c r="E388" s="35"/>
      <c r="F388" s="36"/>
      <c r="G388" s="35"/>
      <c r="H388" s="35"/>
      <c r="I388" s="40" t="str">
        <f aca="true">IF(OR(E388="",H388="Hecho"),"",IF(F388="","Sin fecha",IF(F388&lt;TODAY(),"VENCIDO",IF(F388=TODAY(),"HOY",IF(F388-TODAY()&lt;=7,"Esta semana","")))))</f>
        <v/>
      </c>
    </row>
    <row r="389" customFormat="false" ht="15" hidden="false" customHeight="false" outlineLevel="0" collapsed="false">
      <c r="A389" s="36"/>
      <c r="B389" s="35"/>
      <c r="C389" s="35"/>
      <c r="D389" s="35"/>
      <c r="E389" s="35"/>
      <c r="F389" s="36"/>
      <c r="G389" s="35"/>
      <c r="H389" s="35"/>
      <c r="I389" s="40" t="str">
        <f aca="true">IF(OR(E389="",H389="Hecho"),"",IF(F389="","Sin fecha",IF(F389&lt;TODAY(),"VENCIDO",IF(F389=TODAY(),"HOY",IF(F389-TODAY()&lt;=7,"Esta semana","")))))</f>
        <v/>
      </c>
    </row>
    <row r="390" customFormat="false" ht="15" hidden="false" customHeight="false" outlineLevel="0" collapsed="false">
      <c r="A390" s="36"/>
      <c r="B390" s="35"/>
      <c r="C390" s="35"/>
      <c r="D390" s="35"/>
      <c r="E390" s="35"/>
      <c r="F390" s="36"/>
      <c r="G390" s="35"/>
      <c r="H390" s="35"/>
      <c r="I390" s="40" t="str">
        <f aca="true">IF(OR(E390="",H390="Hecho"),"",IF(F390="","Sin fecha",IF(F390&lt;TODAY(),"VENCIDO",IF(F390=TODAY(),"HOY",IF(F390-TODAY()&lt;=7,"Esta semana","")))))</f>
        <v/>
      </c>
    </row>
    <row r="391" customFormat="false" ht="15" hidden="false" customHeight="false" outlineLevel="0" collapsed="false">
      <c r="A391" s="36"/>
      <c r="B391" s="35"/>
      <c r="C391" s="35"/>
      <c r="D391" s="35"/>
      <c r="E391" s="35"/>
      <c r="F391" s="36"/>
      <c r="G391" s="35"/>
      <c r="H391" s="35"/>
      <c r="I391" s="40" t="str">
        <f aca="true">IF(OR(E391="",H391="Hecho"),"",IF(F391="","Sin fecha",IF(F391&lt;TODAY(),"VENCIDO",IF(F391=TODAY(),"HOY",IF(F391-TODAY()&lt;=7,"Esta semana","")))))</f>
        <v/>
      </c>
    </row>
    <row r="392" customFormat="false" ht="15" hidden="false" customHeight="false" outlineLevel="0" collapsed="false">
      <c r="A392" s="36"/>
      <c r="B392" s="35"/>
      <c r="C392" s="35"/>
      <c r="D392" s="35"/>
      <c r="E392" s="35"/>
      <c r="F392" s="36"/>
      <c r="G392" s="35"/>
      <c r="H392" s="35"/>
      <c r="I392" s="40" t="str">
        <f aca="true">IF(OR(E392="",H392="Hecho"),"",IF(F392="","Sin fecha",IF(F392&lt;TODAY(),"VENCIDO",IF(F392=TODAY(),"HOY",IF(F392-TODAY()&lt;=7,"Esta semana","")))))</f>
        <v/>
      </c>
    </row>
    <row r="393" customFormat="false" ht="15" hidden="false" customHeight="false" outlineLevel="0" collapsed="false">
      <c r="A393" s="36"/>
      <c r="B393" s="35"/>
      <c r="C393" s="35"/>
      <c r="D393" s="35"/>
      <c r="E393" s="35"/>
      <c r="F393" s="36"/>
      <c r="G393" s="35"/>
      <c r="H393" s="35"/>
      <c r="I393" s="40" t="str">
        <f aca="true">IF(OR(E393="",H393="Hecho"),"",IF(F393="","Sin fecha",IF(F393&lt;TODAY(),"VENCIDO",IF(F393=TODAY(),"HOY",IF(F393-TODAY()&lt;=7,"Esta semana","")))))</f>
        <v/>
      </c>
    </row>
    <row r="394" customFormat="false" ht="15" hidden="false" customHeight="false" outlineLevel="0" collapsed="false">
      <c r="A394" s="36"/>
      <c r="B394" s="35"/>
      <c r="C394" s="35"/>
      <c r="D394" s="35"/>
      <c r="E394" s="35"/>
      <c r="F394" s="36"/>
      <c r="G394" s="35"/>
      <c r="H394" s="35"/>
      <c r="I394" s="40" t="str">
        <f aca="true">IF(OR(E394="",H394="Hecho"),"",IF(F394="","Sin fecha",IF(F394&lt;TODAY(),"VENCIDO",IF(F394=TODAY(),"HOY",IF(F394-TODAY()&lt;=7,"Esta semana","")))))</f>
        <v/>
      </c>
    </row>
    <row r="395" customFormat="false" ht="15" hidden="false" customHeight="false" outlineLevel="0" collapsed="false">
      <c r="A395" s="36"/>
      <c r="B395" s="35"/>
      <c r="C395" s="35"/>
      <c r="D395" s="35"/>
      <c r="E395" s="35"/>
      <c r="F395" s="36"/>
      <c r="G395" s="35"/>
      <c r="H395" s="35"/>
      <c r="I395" s="40" t="str">
        <f aca="true">IF(OR(E395="",H395="Hecho"),"",IF(F395="","Sin fecha",IF(F395&lt;TODAY(),"VENCIDO",IF(F395=TODAY(),"HOY",IF(F395-TODAY()&lt;=7,"Esta semana","")))))</f>
        <v/>
      </c>
    </row>
    <row r="396" customFormat="false" ht="15" hidden="false" customHeight="false" outlineLevel="0" collapsed="false">
      <c r="A396" s="36"/>
      <c r="B396" s="35"/>
      <c r="C396" s="35"/>
      <c r="D396" s="35"/>
      <c r="E396" s="35"/>
      <c r="F396" s="36"/>
      <c r="G396" s="35"/>
      <c r="H396" s="35"/>
      <c r="I396" s="40" t="str">
        <f aca="true">IF(OR(E396="",H396="Hecho"),"",IF(F396="","Sin fecha",IF(F396&lt;TODAY(),"VENCIDO",IF(F396=TODAY(),"HOY",IF(F396-TODAY()&lt;=7,"Esta semana","")))))</f>
        <v/>
      </c>
    </row>
    <row r="397" customFormat="false" ht="15" hidden="false" customHeight="false" outlineLevel="0" collapsed="false">
      <c r="A397" s="36"/>
      <c r="B397" s="35"/>
      <c r="C397" s="35"/>
      <c r="D397" s="35"/>
      <c r="E397" s="35"/>
      <c r="F397" s="36"/>
      <c r="G397" s="35"/>
      <c r="H397" s="35"/>
      <c r="I397" s="40" t="str">
        <f aca="true">IF(OR(E397="",H397="Hecho"),"",IF(F397="","Sin fecha",IF(F397&lt;TODAY(),"VENCIDO",IF(F397=TODAY(),"HOY",IF(F397-TODAY()&lt;=7,"Esta semana","")))))</f>
        <v/>
      </c>
    </row>
    <row r="398" customFormat="false" ht="15" hidden="false" customHeight="false" outlineLevel="0" collapsed="false">
      <c r="A398" s="36"/>
      <c r="B398" s="35"/>
      <c r="C398" s="35"/>
      <c r="D398" s="35"/>
      <c r="E398" s="35"/>
      <c r="F398" s="36"/>
      <c r="G398" s="35"/>
      <c r="H398" s="35"/>
      <c r="I398" s="40" t="str">
        <f aca="true">IF(OR(E398="",H398="Hecho"),"",IF(F398="","Sin fecha",IF(F398&lt;TODAY(),"VENCIDO",IF(F398=TODAY(),"HOY",IF(F398-TODAY()&lt;=7,"Esta semana","")))))</f>
        <v/>
      </c>
    </row>
    <row r="399" customFormat="false" ht="15" hidden="false" customHeight="false" outlineLevel="0" collapsed="false">
      <c r="A399" s="36"/>
      <c r="B399" s="35"/>
      <c r="C399" s="35"/>
      <c r="D399" s="35"/>
      <c r="E399" s="35"/>
      <c r="F399" s="36"/>
      <c r="G399" s="35"/>
      <c r="H399" s="35"/>
      <c r="I399" s="40" t="str">
        <f aca="true">IF(OR(E399="",H399="Hecho"),"",IF(F399="","Sin fecha",IF(F399&lt;TODAY(),"VENCIDO",IF(F399=TODAY(),"HOY",IF(F399-TODAY()&lt;=7,"Esta semana","")))))</f>
        <v/>
      </c>
    </row>
    <row r="400" customFormat="false" ht="15" hidden="false" customHeight="false" outlineLevel="0" collapsed="false">
      <c r="A400" s="36"/>
      <c r="B400" s="35"/>
      <c r="C400" s="35"/>
      <c r="D400" s="35"/>
      <c r="E400" s="35"/>
      <c r="F400" s="36"/>
      <c r="G400" s="35"/>
      <c r="H400" s="35"/>
      <c r="I400" s="40" t="str">
        <f aca="true">IF(OR(E400="",H400="Hecho"),"",IF(F400="","Sin fecha",IF(F400&lt;TODAY(),"VENCIDO",IF(F400=TODAY(),"HOY",IF(F400-TODAY()&lt;=7,"Esta semana","")))))</f>
        <v/>
      </c>
    </row>
    <row r="401" customFormat="false" ht="15" hidden="false" customHeight="false" outlineLevel="0" collapsed="false">
      <c r="A401" s="36"/>
      <c r="B401" s="35"/>
      <c r="C401" s="35"/>
      <c r="D401" s="35"/>
      <c r="E401" s="35"/>
      <c r="F401" s="36"/>
      <c r="G401" s="35"/>
      <c r="H401" s="35"/>
      <c r="I401" s="40" t="str">
        <f aca="true">IF(OR(E401="",H401="Hecho"),"",IF(F401="","Sin fecha",IF(F401&lt;TODAY(),"VENCIDO",IF(F401=TODAY(),"HOY",IF(F401-TODAY()&lt;=7,"Esta semana","")))))</f>
        <v/>
      </c>
    </row>
    <row r="402" customFormat="false" ht="15" hidden="false" customHeight="false" outlineLevel="0" collapsed="false">
      <c r="A402" s="36"/>
      <c r="B402" s="35"/>
      <c r="C402" s="35"/>
      <c r="D402" s="35"/>
      <c r="E402" s="35"/>
      <c r="F402" s="36"/>
      <c r="G402" s="35"/>
      <c r="H402" s="35"/>
      <c r="I402" s="40" t="str">
        <f aca="true">IF(OR(E402="",H402="Hecho"),"",IF(F402="","Sin fecha",IF(F402&lt;TODAY(),"VENCIDO",IF(F402=TODAY(),"HOY",IF(F402-TODAY()&lt;=7,"Esta semana","")))))</f>
        <v/>
      </c>
    </row>
    <row r="403" customFormat="false" ht="15" hidden="false" customHeight="false" outlineLevel="0" collapsed="false">
      <c r="A403" s="36"/>
      <c r="B403" s="35"/>
      <c r="C403" s="35"/>
      <c r="D403" s="35"/>
      <c r="E403" s="35"/>
      <c r="F403" s="36"/>
      <c r="G403" s="35"/>
      <c r="H403" s="35"/>
      <c r="I403" s="40" t="str">
        <f aca="true">IF(OR(E403="",H403="Hecho"),"",IF(F403="","Sin fecha",IF(F403&lt;TODAY(),"VENCIDO",IF(F403=TODAY(),"HOY",IF(F403-TODAY()&lt;=7,"Esta semana","")))))</f>
        <v/>
      </c>
    </row>
    <row r="404" customFormat="false" ht="15" hidden="false" customHeight="false" outlineLevel="0" collapsed="false">
      <c r="A404" s="36"/>
      <c r="B404" s="35"/>
      <c r="C404" s="35"/>
      <c r="D404" s="35"/>
      <c r="E404" s="35"/>
      <c r="F404" s="36"/>
      <c r="G404" s="35"/>
      <c r="H404" s="35"/>
      <c r="I404" s="40" t="str">
        <f aca="true">IF(OR(E404="",H404="Hecho"),"",IF(F404="","Sin fecha",IF(F404&lt;TODAY(),"VENCIDO",IF(F404=TODAY(),"HOY",IF(F404-TODAY()&lt;=7,"Esta semana","")))))</f>
        <v/>
      </c>
    </row>
    <row r="405" customFormat="false" ht="15" hidden="false" customHeight="false" outlineLevel="0" collapsed="false">
      <c r="A405" s="36"/>
      <c r="B405" s="35"/>
      <c r="C405" s="35"/>
      <c r="D405" s="35"/>
      <c r="E405" s="35"/>
      <c r="F405" s="36"/>
      <c r="G405" s="35"/>
      <c r="H405" s="35"/>
      <c r="I405" s="40" t="str">
        <f aca="true">IF(OR(E405="",H405="Hecho"),"",IF(F405="","Sin fecha",IF(F405&lt;TODAY(),"VENCIDO",IF(F405=TODAY(),"HOY",IF(F405-TODAY()&lt;=7,"Esta semana","")))))</f>
        <v/>
      </c>
    </row>
    <row r="406" customFormat="false" ht="15" hidden="false" customHeight="false" outlineLevel="0" collapsed="false">
      <c r="A406" s="36"/>
      <c r="B406" s="35"/>
      <c r="C406" s="35"/>
      <c r="D406" s="35"/>
      <c r="E406" s="35"/>
      <c r="F406" s="36"/>
      <c r="G406" s="35"/>
      <c r="H406" s="35"/>
      <c r="I406" s="40" t="str">
        <f aca="true">IF(OR(E406="",H406="Hecho"),"",IF(F406="","Sin fecha",IF(F406&lt;TODAY(),"VENCIDO",IF(F406=TODAY(),"HOY",IF(F406-TODAY()&lt;=7,"Esta semana","")))))</f>
        <v/>
      </c>
    </row>
    <row r="407" customFormat="false" ht="15" hidden="false" customHeight="false" outlineLevel="0" collapsed="false">
      <c r="A407" s="36"/>
      <c r="B407" s="35"/>
      <c r="C407" s="35"/>
      <c r="D407" s="35"/>
      <c r="E407" s="35"/>
      <c r="F407" s="36"/>
      <c r="G407" s="35"/>
      <c r="H407" s="35"/>
      <c r="I407" s="40" t="str">
        <f aca="true">IF(OR(E407="",H407="Hecho"),"",IF(F407="","Sin fecha",IF(F407&lt;TODAY(),"VENCIDO",IF(F407=TODAY(),"HOY",IF(F407-TODAY()&lt;=7,"Esta semana","")))))</f>
        <v/>
      </c>
    </row>
    <row r="408" customFormat="false" ht="15" hidden="false" customHeight="false" outlineLevel="0" collapsed="false">
      <c r="A408" s="36"/>
      <c r="B408" s="35"/>
      <c r="C408" s="35"/>
      <c r="D408" s="35"/>
      <c r="E408" s="35"/>
      <c r="F408" s="36"/>
      <c r="G408" s="35"/>
      <c r="H408" s="35"/>
      <c r="I408" s="40" t="str">
        <f aca="true">IF(OR(E408="",H408="Hecho"),"",IF(F408="","Sin fecha",IF(F408&lt;TODAY(),"VENCIDO",IF(F408=TODAY(),"HOY",IF(F408-TODAY()&lt;=7,"Esta semana","")))))</f>
        <v/>
      </c>
    </row>
    <row r="409" customFormat="false" ht="15" hidden="false" customHeight="false" outlineLevel="0" collapsed="false">
      <c r="A409" s="36"/>
      <c r="B409" s="35"/>
      <c r="C409" s="35"/>
      <c r="D409" s="35"/>
      <c r="E409" s="35"/>
      <c r="F409" s="36"/>
      <c r="G409" s="35"/>
      <c r="H409" s="35"/>
      <c r="I409" s="40" t="str">
        <f aca="true">IF(OR(E409="",H409="Hecho"),"",IF(F409="","Sin fecha",IF(F409&lt;TODAY(),"VENCIDO",IF(F409=TODAY(),"HOY",IF(F409-TODAY()&lt;=7,"Esta semana","")))))</f>
        <v/>
      </c>
    </row>
    <row r="410" customFormat="false" ht="15" hidden="false" customHeight="false" outlineLevel="0" collapsed="false">
      <c r="A410" s="36"/>
      <c r="B410" s="35"/>
      <c r="C410" s="35"/>
      <c r="D410" s="35"/>
      <c r="E410" s="35"/>
      <c r="F410" s="36"/>
      <c r="G410" s="35"/>
      <c r="H410" s="35"/>
      <c r="I410" s="40" t="str">
        <f aca="true">IF(OR(E410="",H410="Hecho"),"",IF(F410="","Sin fecha",IF(F410&lt;TODAY(),"VENCIDO",IF(F410=TODAY(),"HOY",IF(F410-TODAY()&lt;=7,"Esta semana","")))))</f>
        <v/>
      </c>
    </row>
    <row r="411" customFormat="false" ht="15" hidden="false" customHeight="false" outlineLevel="0" collapsed="false">
      <c r="A411" s="36"/>
      <c r="B411" s="35"/>
      <c r="C411" s="35"/>
      <c r="D411" s="35"/>
      <c r="E411" s="35"/>
      <c r="F411" s="36"/>
      <c r="G411" s="35"/>
      <c r="H411" s="35"/>
      <c r="I411" s="40" t="str">
        <f aca="true">IF(OR(E411="",H411="Hecho"),"",IF(F411="","Sin fecha",IF(F411&lt;TODAY(),"VENCIDO",IF(F411=TODAY(),"HOY",IF(F411-TODAY()&lt;=7,"Esta semana","")))))</f>
        <v/>
      </c>
    </row>
    <row r="412" customFormat="false" ht="15" hidden="false" customHeight="false" outlineLevel="0" collapsed="false">
      <c r="A412" s="36"/>
      <c r="B412" s="35"/>
      <c r="C412" s="35"/>
      <c r="D412" s="35"/>
      <c r="E412" s="35"/>
      <c r="F412" s="36"/>
      <c r="G412" s="35"/>
      <c r="H412" s="35"/>
      <c r="I412" s="40" t="str">
        <f aca="true">IF(OR(E412="",H412="Hecho"),"",IF(F412="","Sin fecha",IF(F412&lt;TODAY(),"VENCIDO",IF(F412=TODAY(),"HOY",IF(F412-TODAY()&lt;=7,"Esta semana","")))))</f>
        <v/>
      </c>
    </row>
    <row r="413" customFormat="false" ht="15" hidden="false" customHeight="false" outlineLevel="0" collapsed="false">
      <c r="A413" s="36"/>
      <c r="B413" s="35"/>
      <c r="C413" s="35"/>
      <c r="D413" s="35"/>
      <c r="E413" s="35"/>
      <c r="F413" s="36"/>
      <c r="G413" s="35"/>
      <c r="H413" s="35"/>
      <c r="I413" s="40" t="str">
        <f aca="true">IF(OR(E413="",H413="Hecho"),"",IF(F413="","Sin fecha",IF(F413&lt;TODAY(),"VENCIDO",IF(F413=TODAY(),"HOY",IF(F413-TODAY()&lt;=7,"Esta semana","")))))</f>
        <v/>
      </c>
    </row>
    <row r="414" customFormat="false" ht="15" hidden="false" customHeight="false" outlineLevel="0" collapsed="false">
      <c r="A414" s="36"/>
      <c r="B414" s="35"/>
      <c r="C414" s="35"/>
      <c r="D414" s="35"/>
      <c r="E414" s="35"/>
      <c r="F414" s="36"/>
      <c r="G414" s="35"/>
      <c r="H414" s="35"/>
      <c r="I414" s="40" t="str">
        <f aca="true">IF(OR(E414="",H414="Hecho"),"",IF(F414="","Sin fecha",IF(F414&lt;TODAY(),"VENCIDO",IF(F414=TODAY(),"HOY",IF(F414-TODAY()&lt;=7,"Esta semana","")))))</f>
        <v/>
      </c>
    </row>
    <row r="415" customFormat="false" ht="15" hidden="false" customHeight="false" outlineLevel="0" collapsed="false">
      <c r="A415" s="36"/>
      <c r="B415" s="35"/>
      <c r="C415" s="35"/>
      <c r="D415" s="35"/>
      <c r="E415" s="35"/>
      <c r="F415" s="36"/>
      <c r="G415" s="35"/>
      <c r="H415" s="35"/>
      <c r="I415" s="40" t="str">
        <f aca="true">IF(OR(E415="",H415="Hecho"),"",IF(F415="","Sin fecha",IF(F415&lt;TODAY(),"VENCIDO",IF(F415=TODAY(),"HOY",IF(F415-TODAY()&lt;=7,"Esta semana","")))))</f>
        <v/>
      </c>
    </row>
    <row r="416" customFormat="false" ht="15" hidden="false" customHeight="false" outlineLevel="0" collapsed="false">
      <c r="A416" s="36"/>
      <c r="B416" s="35"/>
      <c r="C416" s="35"/>
      <c r="D416" s="35"/>
      <c r="E416" s="35"/>
      <c r="F416" s="36"/>
      <c r="G416" s="35"/>
      <c r="H416" s="35"/>
      <c r="I416" s="40" t="str">
        <f aca="true">IF(OR(E416="",H416="Hecho"),"",IF(F416="","Sin fecha",IF(F416&lt;TODAY(),"VENCIDO",IF(F416=TODAY(),"HOY",IF(F416-TODAY()&lt;=7,"Esta semana","")))))</f>
        <v/>
      </c>
    </row>
    <row r="417" customFormat="false" ht="15" hidden="false" customHeight="false" outlineLevel="0" collapsed="false">
      <c r="A417" s="36"/>
      <c r="B417" s="35"/>
      <c r="C417" s="35"/>
      <c r="D417" s="35"/>
      <c r="E417" s="35"/>
      <c r="F417" s="36"/>
      <c r="G417" s="35"/>
      <c r="H417" s="35"/>
      <c r="I417" s="40" t="str">
        <f aca="true">IF(OR(E417="",H417="Hecho"),"",IF(F417="","Sin fecha",IF(F417&lt;TODAY(),"VENCIDO",IF(F417=TODAY(),"HOY",IF(F417-TODAY()&lt;=7,"Esta semana","")))))</f>
        <v/>
      </c>
    </row>
    <row r="418" customFormat="false" ht="15" hidden="false" customHeight="false" outlineLevel="0" collapsed="false">
      <c r="A418" s="36"/>
      <c r="B418" s="35"/>
      <c r="C418" s="35"/>
      <c r="D418" s="35"/>
      <c r="E418" s="35"/>
      <c r="F418" s="36"/>
      <c r="G418" s="35"/>
      <c r="H418" s="35"/>
      <c r="I418" s="40" t="str">
        <f aca="true">IF(OR(E418="",H418="Hecho"),"",IF(F418="","Sin fecha",IF(F418&lt;TODAY(),"VENCIDO",IF(F418=TODAY(),"HOY",IF(F418-TODAY()&lt;=7,"Esta semana","")))))</f>
        <v/>
      </c>
    </row>
    <row r="419" customFormat="false" ht="15" hidden="false" customHeight="false" outlineLevel="0" collapsed="false">
      <c r="A419" s="36"/>
      <c r="B419" s="35"/>
      <c r="C419" s="35"/>
      <c r="D419" s="35"/>
      <c r="E419" s="35"/>
      <c r="F419" s="36"/>
      <c r="G419" s="35"/>
      <c r="H419" s="35"/>
      <c r="I419" s="40" t="str">
        <f aca="true">IF(OR(E419="",H419="Hecho"),"",IF(F419="","Sin fecha",IF(F419&lt;TODAY(),"VENCIDO",IF(F419=TODAY(),"HOY",IF(F419-TODAY()&lt;=7,"Esta semana","")))))</f>
        <v/>
      </c>
    </row>
    <row r="420" customFormat="false" ht="15" hidden="false" customHeight="false" outlineLevel="0" collapsed="false">
      <c r="A420" s="36"/>
      <c r="B420" s="35"/>
      <c r="C420" s="35"/>
      <c r="D420" s="35"/>
      <c r="E420" s="35"/>
      <c r="F420" s="36"/>
      <c r="G420" s="35"/>
      <c r="H420" s="35"/>
      <c r="I420" s="40" t="str">
        <f aca="true">IF(OR(E420="",H420="Hecho"),"",IF(F420="","Sin fecha",IF(F420&lt;TODAY(),"VENCIDO",IF(F420=TODAY(),"HOY",IF(F420-TODAY()&lt;=7,"Esta semana","")))))</f>
        <v/>
      </c>
    </row>
    <row r="421" customFormat="false" ht="15" hidden="false" customHeight="false" outlineLevel="0" collapsed="false">
      <c r="A421" s="36"/>
      <c r="B421" s="35"/>
      <c r="C421" s="35"/>
      <c r="D421" s="35"/>
      <c r="E421" s="35"/>
      <c r="F421" s="36"/>
      <c r="G421" s="35"/>
      <c r="H421" s="35"/>
      <c r="I421" s="40" t="str">
        <f aca="true">IF(OR(E421="",H421="Hecho"),"",IF(F421="","Sin fecha",IF(F421&lt;TODAY(),"VENCIDO",IF(F421=TODAY(),"HOY",IF(F421-TODAY()&lt;=7,"Esta semana","")))))</f>
        <v/>
      </c>
    </row>
    <row r="422" customFormat="false" ht="15" hidden="false" customHeight="false" outlineLevel="0" collapsed="false">
      <c r="A422" s="36"/>
      <c r="B422" s="35"/>
      <c r="C422" s="35"/>
      <c r="D422" s="35"/>
      <c r="E422" s="35"/>
      <c r="F422" s="36"/>
      <c r="G422" s="35"/>
      <c r="H422" s="35"/>
      <c r="I422" s="40" t="str">
        <f aca="true">IF(OR(E422="",H422="Hecho"),"",IF(F422="","Sin fecha",IF(F422&lt;TODAY(),"VENCIDO",IF(F422=TODAY(),"HOY",IF(F422-TODAY()&lt;=7,"Esta semana","")))))</f>
        <v/>
      </c>
    </row>
    <row r="423" customFormat="false" ht="15" hidden="false" customHeight="false" outlineLevel="0" collapsed="false">
      <c r="A423" s="36"/>
      <c r="B423" s="35"/>
      <c r="C423" s="35"/>
      <c r="D423" s="35"/>
      <c r="E423" s="35"/>
      <c r="F423" s="36"/>
      <c r="G423" s="35"/>
      <c r="H423" s="35"/>
      <c r="I423" s="40" t="str">
        <f aca="true">IF(OR(E423="",H423="Hecho"),"",IF(F423="","Sin fecha",IF(F423&lt;TODAY(),"VENCIDO",IF(F423=TODAY(),"HOY",IF(F423-TODAY()&lt;=7,"Esta semana","")))))</f>
        <v/>
      </c>
    </row>
    <row r="424" customFormat="false" ht="15" hidden="false" customHeight="false" outlineLevel="0" collapsed="false">
      <c r="A424" s="36"/>
      <c r="B424" s="35"/>
      <c r="C424" s="35"/>
      <c r="D424" s="35"/>
      <c r="E424" s="35"/>
      <c r="F424" s="36"/>
      <c r="G424" s="35"/>
      <c r="H424" s="35"/>
      <c r="I424" s="40" t="str">
        <f aca="true">IF(OR(E424="",H424="Hecho"),"",IF(F424="","Sin fecha",IF(F424&lt;TODAY(),"VENCIDO",IF(F424=TODAY(),"HOY",IF(F424-TODAY()&lt;=7,"Esta semana","")))))</f>
        <v/>
      </c>
    </row>
    <row r="425" customFormat="false" ht="15" hidden="false" customHeight="false" outlineLevel="0" collapsed="false">
      <c r="A425" s="36"/>
      <c r="B425" s="35"/>
      <c r="C425" s="35"/>
      <c r="D425" s="35"/>
      <c r="E425" s="35"/>
      <c r="F425" s="36"/>
      <c r="G425" s="35"/>
      <c r="H425" s="35"/>
      <c r="I425" s="40" t="str">
        <f aca="true">IF(OR(E425="",H425="Hecho"),"",IF(F425="","Sin fecha",IF(F425&lt;TODAY(),"VENCIDO",IF(F425=TODAY(),"HOY",IF(F425-TODAY()&lt;=7,"Esta semana","")))))</f>
        <v/>
      </c>
    </row>
    <row r="426" customFormat="false" ht="15" hidden="false" customHeight="false" outlineLevel="0" collapsed="false">
      <c r="A426" s="36"/>
      <c r="B426" s="35"/>
      <c r="C426" s="35"/>
      <c r="D426" s="35"/>
      <c r="E426" s="35"/>
      <c r="F426" s="36"/>
      <c r="G426" s="35"/>
      <c r="H426" s="35"/>
      <c r="I426" s="40" t="str">
        <f aca="true">IF(OR(E426="",H426="Hecho"),"",IF(F426="","Sin fecha",IF(F426&lt;TODAY(),"VENCIDO",IF(F426=TODAY(),"HOY",IF(F426-TODAY()&lt;=7,"Esta semana","")))))</f>
        <v/>
      </c>
    </row>
    <row r="427" customFormat="false" ht="15" hidden="false" customHeight="false" outlineLevel="0" collapsed="false">
      <c r="A427" s="36"/>
      <c r="B427" s="35"/>
      <c r="C427" s="35"/>
      <c r="D427" s="35"/>
      <c r="E427" s="35"/>
      <c r="F427" s="36"/>
      <c r="G427" s="35"/>
      <c r="H427" s="35"/>
      <c r="I427" s="40" t="str">
        <f aca="true">IF(OR(E427="",H427="Hecho"),"",IF(F427="","Sin fecha",IF(F427&lt;TODAY(),"VENCIDO",IF(F427=TODAY(),"HOY",IF(F427-TODAY()&lt;=7,"Esta semana","")))))</f>
        <v/>
      </c>
    </row>
    <row r="428" customFormat="false" ht="15" hidden="false" customHeight="false" outlineLevel="0" collapsed="false">
      <c r="A428" s="36"/>
      <c r="B428" s="35"/>
      <c r="C428" s="35"/>
      <c r="D428" s="35"/>
      <c r="E428" s="35"/>
      <c r="F428" s="36"/>
      <c r="G428" s="35"/>
      <c r="H428" s="35"/>
      <c r="I428" s="40" t="str">
        <f aca="true">IF(OR(E428="",H428="Hecho"),"",IF(F428="","Sin fecha",IF(F428&lt;TODAY(),"VENCIDO",IF(F428=TODAY(),"HOY",IF(F428-TODAY()&lt;=7,"Esta semana","")))))</f>
        <v/>
      </c>
    </row>
    <row r="429" customFormat="false" ht="15" hidden="false" customHeight="false" outlineLevel="0" collapsed="false">
      <c r="A429" s="36"/>
      <c r="B429" s="35"/>
      <c r="C429" s="35"/>
      <c r="D429" s="35"/>
      <c r="E429" s="35"/>
      <c r="F429" s="36"/>
      <c r="G429" s="35"/>
      <c r="H429" s="35"/>
      <c r="I429" s="40" t="str">
        <f aca="true">IF(OR(E429="",H429="Hecho"),"",IF(F429="","Sin fecha",IF(F429&lt;TODAY(),"VENCIDO",IF(F429=TODAY(),"HOY",IF(F429-TODAY()&lt;=7,"Esta semana","")))))</f>
        <v/>
      </c>
    </row>
    <row r="430" customFormat="false" ht="15" hidden="false" customHeight="false" outlineLevel="0" collapsed="false">
      <c r="A430" s="36"/>
      <c r="B430" s="35"/>
      <c r="C430" s="35"/>
      <c r="D430" s="35"/>
      <c r="E430" s="35"/>
      <c r="F430" s="36"/>
      <c r="G430" s="35"/>
      <c r="H430" s="35"/>
      <c r="I430" s="40" t="str">
        <f aca="true">IF(OR(E430="",H430="Hecho"),"",IF(F430="","Sin fecha",IF(F430&lt;TODAY(),"VENCIDO",IF(F430=TODAY(),"HOY",IF(F430-TODAY()&lt;=7,"Esta semana","")))))</f>
        <v/>
      </c>
    </row>
    <row r="431" customFormat="false" ht="15" hidden="false" customHeight="false" outlineLevel="0" collapsed="false">
      <c r="A431" s="36"/>
      <c r="B431" s="35"/>
      <c r="C431" s="35"/>
      <c r="D431" s="35"/>
      <c r="E431" s="35"/>
      <c r="F431" s="36"/>
      <c r="G431" s="35"/>
      <c r="H431" s="35"/>
      <c r="I431" s="40" t="str">
        <f aca="true">IF(OR(E431="",H431="Hecho"),"",IF(F431="","Sin fecha",IF(F431&lt;TODAY(),"VENCIDO",IF(F431=TODAY(),"HOY",IF(F431-TODAY()&lt;=7,"Esta semana","")))))</f>
        <v/>
      </c>
    </row>
    <row r="432" customFormat="false" ht="15" hidden="false" customHeight="false" outlineLevel="0" collapsed="false">
      <c r="A432" s="36"/>
      <c r="B432" s="35"/>
      <c r="C432" s="35"/>
      <c r="D432" s="35"/>
      <c r="E432" s="35"/>
      <c r="F432" s="36"/>
      <c r="G432" s="35"/>
      <c r="H432" s="35"/>
      <c r="I432" s="40" t="str">
        <f aca="true">IF(OR(E432="",H432="Hecho"),"",IF(F432="","Sin fecha",IF(F432&lt;TODAY(),"VENCIDO",IF(F432=TODAY(),"HOY",IF(F432-TODAY()&lt;=7,"Esta semana","")))))</f>
        <v/>
      </c>
    </row>
    <row r="433" customFormat="false" ht="15" hidden="false" customHeight="false" outlineLevel="0" collapsed="false">
      <c r="A433" s="36"/>
      <c r="B433" s="35"/>
      <c r="C433" s="35"/>
      <c r="D433" s="35"/>
      <c r="E433" s="35"/>
      <c r="F433" s="36"/>
      <c r="G433" s="35"/>
      <c r="H433" s="35"/>
      <c r="I433" s="40" t="str">
        <f aca="true">IF(OR(E433="",H433="Hecho"),"",IF(F433="","Sin fecha",IF(F433&lt;TODAY(),"VENCIDO",IF(F433=TODAY(),"HOY",IF(F433-TODAY()&lt;=7,"Esta semana","")))))</f>
        <v/>
      </c>
    </row>
    <row r="434" customFormat="false" ht="15" hidden="false" customHeight="false" outlineLevel="0" collapsed="false">
      <c r="A434" s="36"/>
      <c r="B434" s="35"/>
      <c r="C434" s="35"/>
      <c r="D434" s="35"/>
      <c r="E434" s="35"/>
      <c r="F434" s="36"/>
      <c r="G434" s="35"/>
      <c r="H434" s="35"/>
      <c r="I434" s="40" t="str">
        <f aca="true">IF(OR(E434="",H434="Hecho"),"",IF(F434="","Sin fecha",IF(F434&lt;TODAY(),"VENCIDO",IF(F434=TODAY(),"HOY",IF(F434-TODAY()&lt;=7,"Esta semana","")))))</f>
        <v/>
      </c>
    </row>
    <row r="435" customFormat="false" ht="15" hidden="false" customHeight="false" outlineLevel="0" collapsed="false">
      <c r="A435" s="36"/>
      <c r="B435" s="35"/>
      <c r="C435" s="35"/>
      <c r="D435" s="35"/>
      <c r="E435" s="35"/>
      <c r="F435" s="36"/>
      <c r="G435" s="35"/>
      <c r="H435" s="35"/>
      <c r="I435" s="40" t="str">
        <f aca="true">IF(OR(E435="",H435="Hecho"),"",IF(F435="","Sin fecha",IF(F435&lt;TODAY(),"VENCIDO",IF(F435=TODAY(),"HOY",IF(F435-TODAY()&lt;=7,"Esta semana","")))))</f>
        <v/>
      </c>
    </row>
    <row r="436" customFormat="false" ht="15" hidden="false" customHeight="false" outlineLevel="0" collapsed="false">
      <c r="A436" s="36"/>
      <c r="B436" s="35"/>
      <c r="C436" s="35"/>
      <c r="D436" s="35"/>
      <c r="E436" s="35"/>
      <c r="F436" s="36"/>
      <c r="G436" s="35"/>
      <c r="H436" s="35"/>
      <c r="I436" s="40" t="str">
        <f aca="true">IF(OR(E436="",H436="Hecho"),"",IF(F436="","Sin fecha",IF(F436&lt;TODAY(),"VENCIDO",IF(F436=TODAY(),"HOY",IF(F436-TODAY()&lt;=7,"Esta semana","")))))</f>
        <v/>
      </c>
    </row>
    <row r="437" customFormat="false" ht="15" hidden="false" customHeight="false" outlineLevel="0" collapsed="false">
      <c r="A437" s="36"/>
      <c r="B437" s="35"/>
      <c r="C437" s="35"/>
      <c r="D437" s="35"/>
      <c r="E437" s="35"/>
      <c r="F437" s="36"/>
      <c r="G437" s="35"/>
      <c r="H437" s="35"/>
      <c r="I437" s="40" t="str">
        <f aca="true">IF(OR(E437="",H437="Hecho"),"",IF(F437="","Sin fecha",IF(F437&lt;TODAY(),"VENCIDO",IF(F437=TODAY(),"HOY",IF(F437-TODAY()&lt;=7,"Esta semana","")))))</f>
        <v/>
      </c>
    </row>
    <row r="438" customFormat="false" ht="15" hidden="false" customHeight="false" outlineLevel="0" collapsed="false">
      <c r="A438" s="36"/>
      <c r="B438" s="35"/>
      <c r="C438" s="35"/>
      <c r="D438" s="35"/>
      <c r="E438" s="35"/>
      <c r="F438" s="36"/>
      <c r="G438" s="35"/>
      <c r="H438" s="35"/>
      <c r="I438" s="40" t="str">
        <f aca="true">IF(OR(E438="",H438="Hecho"),"",IF(F438="","Sin fecha",IF(F438&lt;TODAY(),"VENCIDO",IF(F438=TODAY(),"HOY",IF(F438-TODAY()&lt;=7,"Esta semana","")))))</f>
        <v/>
      </c>
    </row>
    <row r="439" customFormat="false" ht="15" hidden="false" customHeight="false" outlineLevel="0" collapsed="false">
      <c r="A439" s="36"/>
      <c r="B439" s="35"/>
      <c r="C439" s="35"/>
      <c r="D439" s="35"/>
      <c r="E439" s="35"/>
      <c r="F439" s="36"/>
      <c r="G439" s="35"/>
      <c r="H439" s="35"/>
      <c r="I439" s="40" t="str">
        <f aca="true">IF(OR(E439="",H439="Hecho"),"",IF(F439="","Sin fecha",IF(F439&lt;TODAY(),"VENCIDO",IF(F439=TODAY(),"HOY",IF(F439-TODAY()&lt;=7,"Esta semana","")))))</f>
        <v/>
      </c>
    </row>
    <row r="440" customFormat="false" ht="15" hidden="false" customHeight="false" outlineLevel="0" collapsed="false">
      <c r="A440" s="36"/>
      <c r="B440" s="35"/>
      <c r="C440" s="35"/>
      <c r="D440" s="35"/>
      <c r="E440" s="35"/>
      <c r="F440" s="36"/>
      <c r="G440" s="35"/>
      <c r="H440" s="35"/>
      <c r="I440" s="40" t="str">
        <f aca="true">IF(OR(E440="",H440="Hecho"),"",IF(F440="","Sin fecha",IF(F440&lt;TODAY(),"VENCIDO",IF(F440=TODAY(),"HOY",IF(F440-TODAY()&lt;=7,"Esta semana","")))))</f>
        <v/>
      </c>
    </row>
    <row r="441" customFormat="false" ht="15" hidden="false" customHeight="false" outlineLevel="0" collapsed="false">
      <c r="A441" s="36"/>
      <c r="B441" s="35"/>
      <c r="C441" s="35"/>
      <c r="D441" s="35"/>
      <c r="E441" s="35"/>
      <c r="F441" s="36"/>
      <c r="G441" s="35"/>
      <c r="H441" s="35"/>
      <c r="I441" s="40" t="str">
        <f aca="true">IF(OR(E441="",H441="Hecho"),"",IF(F441="","Sin fecha",IF(F441&lt;TODAY(),"VENCIDO",IF(F441=TODAY(),"HOY",IF(F441-TODAY()&lt;=7,"Esta semana","")))))</f>
        <v/>
      </c>
    </row>
    <row r="442" customFormat="false" ht="15" hidden="false" customHeight="false" outlineLevel="0" collapsed="false">
      <c r="A442" s="36"/>
      <c r="B442" s="35"/>
      <c r="C442" s="35"/>
      <c r="D442" s="35"/>
      <c r="E442" s="35"/>
      <c r="F442" s="36"/>
      <c r="G442" s="35"/>
      <c r="H442" s="35"/>
      <c r="I442" s="40" t="str">
        <f aca="true">IF(OR(E442="",H442="Hecho"),"",IF(F442="","Sin fecha",IF(F442&lt;TODAY(),"VENCIDO",IF(F442=TODAY(),"HOY",IF(F442-TODAY()&lt;=7,"Esta semana","")))))</f>
        <v/>
      </c>
    </row>
    <row r="443" customFormat="false" ht="15" hidden="false" customHeight="false" outlineLevel="0" collapsed="false">
      <c r="A443" s="36"/>
      <c r="B443" s="35"/>
      <c r="C443" s="35"/>
      <c r="D443" s="35"/>
      <c r="E443" s="35"/>
      <c r="F443" s="36"/>
      <c r="G443" s="35"/>
      <c r="H443" s="35"/>
      <c r="I443" s="40" t="str">
        <f aca="true">IF(OR(E443="",H443="Hecho"),"",IF(F443="","Sin fecha",IF(F443&lt;TODAY(),"VENCIDO",IF(F443=TODAY(),"HOY",IF(F443-TODAY()&lt;=7,"Esta semana","")))))</f>
        <v/>
      </c>
    </row>
    <row r="444" customFormat="false" ht="15" hidden="false" customHeight="false" outlineLevel="0" collapsed="false">
      <c r="A444" s="36"/>
      <c r="B444" s="35"/>
      <c r="C444" s="35"/>
      <c r="D444" s="35"/>
      <c r="E444" s="35"/>
      <c r="F444" s="36"/>
      <c r="G444" s="35"/>
      <c r="H444" s="35"/>
      <c r="I444" s="40" t="str">
        <f aca="true">IF(OR(E444="",H444="Hecho"),"",IF(F444="","Sin fecha",IF(F444&lt;TODAY(),"VENCIDO",IF(F444=TODAY(),"HOY",IF(F444-TODAY()&lt;=7,"Esta semana","")))))</f>
        <v/>
      </c>
    </row>
    <row r="445" customFormat="false" ht="15" hidden="false" customHeight="false" outlineLevel="0" collapsed="false">
      <c r="A445" s="36"/>
      <c r="B445" s="35"/>
      <c r="C445" s="35"/>
      <c r="D445" s="35"/>
      <c r="E445" s="35"/>
      <c r="F445" s="36"/>
      <c r="G445" s="35"/>
      <c r="H445" s="35"/>
      <c r="I445" s="40" t="str">
        <f aca="true">IF(OR(E445="",H445="Hecho"),"",IF(F445="","Sin fecha",IF(F445&lt;TODAY(),"VENCIDO",IF(F445=TODAY(),"HOY",IF(F445-TODAY()&lt;=7,"Esta semana","")))))</f>
        <v/>
      </c>
    </row>
    <row r="446" customFormat="false" ht="15" hidden="false" customHeight="false" outlineLevel="0" collapsed="false">
      <c r="A446" s="36"/>
      <c r="B446" s="35"/>
      <c r="C446" s="35"/>
      <c r="D446" s="35"/>
      <c r="E446" s="35"/>
      <c r="F446" s="36"/>
      <c r="G446" s="35"/>
      <c r="H446" s="35"/>
      <c r="I446" s="40" t="str">
        <f aca="true">IF(OR(E446="",H446="Hecho"),"",IF(F446="","Sin fecha",IF(F446&lt;TODAY(),"VENCIDO",IF(F446=TODAY(),"HOY",IF(F446-TODAY()&lt;=7,"Esta semana","")))))</f>
        <v/>
      </c>
    </row>
    <row r="447" customFormat="false" ht="15" hidden="false" customHeight="false" outlineLevel="0" collapsed="false">
      <c r="A447" s="36"/>
      <c r="B447" s="35"/>
      <c r="C447" s="35"/>
      <c r="D447" s="35"/>
      <c r="E447" s="35"/>
      <c r="F447" s="36"/>
      <c r="G447" s="35"/>
      <c r="H447" s="35"/>
      <c r="I447" s="40" t="str">
        <f aca="true">IF(OR(E447="",H447="Hecho"),"",IF(F447="","Sin fecha",IF(F447&lt;TODAY(),"VENCIDO",IF(F447=TODAY(),"HOY",IF(F447-TODAY()&lt;=7,"Esta semana","")))))</f>
        <v/>
      </c>
    </row>
    <row r="448" customFormat="false" ht="15" hidden="false" customHeight="false" outlineLevel="0" collapsed="false">
      <c r="A448" s="36"/>
      <c r="B448" s="35"/>
      <c r="C448" s="35"/>
      <c r="D448" s="35"/>
      <c r="E448" s="35"/>
      <c r="F448" s="36"/>
      <c r="G448" s="35"/>
      <c r="H448" s="35"/>
      <c r="I448" s="40" t="str">
        <f aca="true">IF(OR(E448="",H448="Hecho"),"",IF(F448="","Sin fecha",IF(F448&lt;TODAY(),"VENCIDO",IF(F448=TODAY(),"HOY",IF(F448-TODAY()&lt;=7,"Esta semana","")))))</f>
        <v/>
      </c>
    </row>
    <row r="449" customFormat="false" ht="15" hidden="false" customHeight="false" outlineLevel="0" collapsed="false">
      <c r="A449" s="36"/>
      <c r="B449" s="35"/>
      <c r="C449" s="35"/>
      <c r="D449" s="35"/>
      <c r="E449" s="35"/>
      <c r="F449" s="36"/>
      <c r="G449" s="35"/>
      <c r="H449" s="35"/>
      <c r="I449" s="40" t="str">
        <f aca="true">IF(OR(E449="",H449="Hecho"),"",IF(F449="","Sin fecha",IF(F449&lt;TODAY(),"VENCIDO",IF(F449=TODAY(),"HOY",IF(F449-TODAY()&lt;=7,"Esta semana","")))))</f>
        <v/>
      </c>
    </row>
    <row r="450" customFormat="false" ht="15" hidden="false" customHeight="false" outlineLevel="0" collapsed="false">
      <c r="A450" s="36"/>
      <c r="B450" s="35"/>
      <c r="C450" s="35"/>
      <c r="D450" s="35"/>
      <c r="E450" s="35"/>
      <c r="F450" s="36"/>
      <c r="G450" s="35"/>
      <c r="H450" s="35"/>
      <c r="I450" s="40" t="str">
        <f aca="true">IF(OR(E450="",H450="Hecho"),"",IF(F450="","Sin fecha",IF(F450&lt;TODAY(),"VENCIDO",IF(F450=TODAY(),"HOY",IF(F450-TODAY()&lt;=7,"Esta semana","")))))</f>
        <v/>
      </c>
    </row>
    <row r="451" customFormat="false" ht="15" hidden="false" customHeight="false" outlineLevel="0" collapsed="false">
      <c r="A451" s="36"/>
      <c r="B451" s="35"/>
      <c r="C451" s="35"/>
      <c r="D451" s="35"/>
      <c r="E451" s="35"/>
      <c r="F451" s="36"/>
      <c r="G451" s="35"/>
      <c r="H451" s="35"/>
      <c r="I451" s="40" t="str">
        <f aca="true">IF(OR(E451="",H451="Hecho"),"",IF(F451="","Sin fecha",IF(F451&lt;TODAY(),"VENCIDO",IF(F451=TODAY(),"HOY",IF(F451-TODAY()&lt;=7,"Esta semana","")))))</f>
        <v/>
      </c>
    </row>
    <row r="452" customFormat="false" ht="15" hidden="false" customHeight="false" outlineLevel="0" collapsed="false">
      <c r="A452" s="36"/>
      <c r="B452" s="35"/>
      <c r="C452" s="35"/>
      <c r="D452" s="35"/>
      <c r="E452" s="35"/>
      <c r="F452" s="36"/>
      <c r="G452" s="35"/>
      <c r="H452" s="35"/>
      <c r="I452" s="40" t="str">
        <f aca="true">IF(OR(E452="",H452="Hecho"),"",IF(F452="","Sin fecha",IF(F452&lt;TODAY(),"VENCIDO",IF(F452=TODAY(),"HOY",IF(F452-TODAY()&lt;=7,"Esta semana","")))))</f>
        <v/>
      </c>
    </row>
    <row r="453" customFormat="false" ht="15" hidden="false" customHeight="false" outlineLevel="0" collapsed="false">
      <c r="A453" s="36"/>
      <c r="B453" s="35"/>
      <c r="C453" s="35"/>
      <c r="D453" s="35"/>
      <c r="E453" s="35"/>
      <c r="F453" s="36"/>
      <c r="G453" s="35"/>
      <c r="H453" s="35"/>
      <c r="I453" s="40" t="str">
        <f aca="true">IF(OR(E453="",H453="Hecho"),"",IF(F453="","Sin fecha",IF(F453&lt;TODAY(),"VENCIDO",IF(F453=TODAY(),"HOY",IF(F453-TODAY()&lt;=7,"Esta semana","")))))</f>
        <v/>
      </c>
    </row>
    <row r="454" customFormat="false" ht="15" hidden="false" customHeight="false" outlineLevel="0" collapsed="false">
      <c r="A454" s="36"/>
      <c r="B454" s="35"/>
      <c r="C454" s="35"/>
      <c r="D454" s="35"/>
      <c r="E454" s="35"/>
      <c r="F454" s="36"/>
      <c r="G454" s="35"/>
      <c r="H454" s="35"/>
      <c r="I454" s="40" t="str">
        <f aca="true">IF(OR(E454="",H454="Hecho"),"",IF(F454="","Sin fecha",IF(F454&lt;TODAY(),"VENCIDO",IF(F454=TODAY(),"HOY",IF(F454-TODAY()&lt;=7,"Esta semana","")))))</f>
        <v/>
      </c>
    </row>
    <row r="455" customFormat="false" ht="15" hidden="false" customHeight="false" outlineLevel="0" collapsed="false">
      <c r="A455" s="36"/>
      <c r="B455" s="35"/>
      <c r="C455" s="35"/>
      <c r="D455" s="35"/>
      <c r="E455" s="35"/>
      <c r="F455" s="36"/>
      <c r="G455" s="35"/>
      <c r="H455" s="35"/>
      <c r="I455" s="40" t="str">
        <f aca="true">IF(OR(E455="",H455="Hecho"),"",IF(F455="","Sin fecha",IF(F455&lt;TODAY(),"VENCIDO",IF(F455=TODAY(),"HOY",IF(F455-TODAY()&lt;=7,"Esta semana","")))))</f>
        <v/>
      </c>
    </row>
    <row r="456" customFormat="false" ht="15" hidden="false" customHeight="false" outlineLevel="0" collapsed="false">
      <c r="A456" s="36"/>
      <c r="B456" s="35"/>
      <c r="C456" s="35"/>
      <c r="D456" s="35"/>
      <c r="E456" s="35"/>
      <c r="F456" s="36"/>
      <c r="G456" s="35"/>
      <c r="H456" s="35"/>
      <c r="I456" s="40" t="str">
        <f aca="true">IF(OR(E456="",H456="Hecho"),"",IF(F456="","Sin fecha",IF(F456&lt;TODAY(),"VENCIDO",IF(F456=TODAY(),"HOY",IF(F456-TODAY()&lt;=7,"Esta semana","")))))</f>
        <v/>
      </c>
    </row>
    <row r="457" customFormat="false" ht="15" hidden="false" customHeight="false" outlineLevel="0" collapsed="false">
      <c r="A457" s="36"/>
      <c r="B457" s="35"/>
      <c r="C457" s="35"/>
      <c r="D457" s="35"/>
      <c r="E457" s="35"/>
      <c r="F457" s="36"/>
      <c r="G457" s="35"/>
      <c r="H457" s="35"/>
      <c r="I457" s="40" t="str">
        <f aca="true">IF(OR(E457="",H457="Hecho"),"",IF(F457="","Sin fecha",IF(F457&lt;TODAY(),"VENCIDO",IF(F457=TODAY(),"HOY",IF(F457-TODAY()&lt;=7,"Esta semana","")))))</f>
        <v/>
      </c>
    </row>
    <row r="458" customFormat="false" ht="15" hidden="false" customHeight="false" outlineLevel="0" collapsed="false">
      <c r="A458" s="36"/>
      <c r="B458" s="35"/>
      <c r="C458" s="35"/>
      <c r="D458" s="35"/>
      <c r="E458" s="35"/>
      <c r="F458" s="36"/>
      <c r="G458" s="35"/>
      <c r="H458" s="35"/>
      <c r="I458" s="40" t="str">
        <f aca="true">IF(OR(E458="",H458="Hecho"),"",IF(F458="","Sin fecha",IF(F458&lt;TODAY(),"VENCIDO",IF(F458=TODAY(),"HOY",IF(F458-TODAY()&lt;=7,"Esta semana","")))))</f>
        <v/>
      </c>
    </row>
    <row r="459" customFormat="false" ht="15" hidden="false" customHeight="false" outlineLevel="0" collapsed="false">
      <c r="A459" s="36"/>
      <c r="B459" s="35"/>
      <c r="C459" s="35"/>
      <c r="D459" s="35"/>
      <c r="E459" s="35"/>
      <c r="F459" s="36"/>
      <c r="G459" s="35"/>
      <c r="H459" s="35"/>
      <c r="I459" s="40" t="str">
        <f aca="true">IF(OR(E459="",H459="Hecho"),"",IF(F459="","Sin fecha",IF(F459&lt;TODAY(),"VENCIDO",IF(F459=TODAY(),"HOY",IF(F459-TODAY()&lt;=7,"Esta semana","")))))</f>
        <v/>
      </c>
    </row>
    <row r="460" customFormat="false" ht="15" hidden="false" customHeight="false" outlineLevel="0" collapsed="false">
      <c r="A460" s="36"/>
      <c r="B460" s="35"/>
      <c r="C460" s="35"/>
      <c r="D460" s="35"/>
      <c r="E460" s="35"/>
      <c r="F460" s="36"/>
      <c r="G460" s="35"/>
      <c r="H460" s="35"/>
      <c r="I460" s="40" t="str">
        <f aca="true">IF(OR(E460="",H460="Hecho"),"",IF(F460="","Sin fecha",IF(F460&lt;TODAY(),"VENCIDO",IF(F460=TODAY(),"HOY",IF(F460-TODAY()&lt;=7,"Esta semana","")))))</f>
        <v/>
      </c>
    </row>
    <row r="461" customFormat="false" ht="15" hidden="false" customHeight="false" outlineLevel="0" collapsed="false">
      <c r="A461" s="36"/>
      <c r="B461" s="35"/>
      <c r="C461" s="35"/>
      <c r="D461" s="35"/>
      <c r="E461" s="35"/>
      <c r="F461" s="36"/>
      <c r="G461" s="35"/>
      <c r="H461" s="35"/>
      <c r="I461" s="40" t="str">
        <f aca="true">IF(OR(E461="",H461="Hecho"),"",IF(F461="","Sin fecha",IF(F461&lt;TODAY(),"VENCIDO",IF(F461=TODAY(),"HOY",IF(F461-TODAY()&lt;=7,"Esta semana","")))))</f>
        <v/>
      </c>
    </row>
    <row r="462" customFormat="false" ht="15" hidden="false" customHeight="false" outlineLevel="0" collapsed="false">
      <c r="A462" s="36"/>
      <c r="B462" s="35"/>
      <c r="C462" s="35"/>
      <c r="D462" s="35"/>
      <c r="E462" s="35"/>
      <c r="F462" s="36"/>
      <c r="G462" s="35"/>
      <c r="H462" s="35"/>
      <c r="I462" s="40" t="str">
        <f aca="true">IF(OR(E462="",H462="Hecho"),"",IF(F462="","Sin fecha",IF(F462&lt;TODAY(),"VENCIDO",IF(F462=TODAY(),"HOY",IF(F462-TODAY()&lt;=7,"Esta semana","")))))</f>
        <v/>
      </c>
    </row>
    <row r="463" customFormat="false" ht="15" hidden="false" customHeight="false" outlineLevel="0" collapsed="false">
      <c r="A463" s="36"/>
      <c r="B463" s="35"/>
      <c r="C463" s="35"/>
      <c r="D463" s="35"/>
      <c r="E463" s="35"/>
      <c r="F463" s="36"/>
      <c r="G463" s="35"/>
      <c r="H463" s="35"/>
      <c r="I463" s="40" t="str">
        <f aca="true">IF(OR(E463="",H463="Hecho"),"",IF(F463="","Sin fecha",IF(F463&lt;TODAY(),"VENCIDO",IF(F463=TODAY(),"HOY",IF(F463-TODAY()&lt;=7,"Esta semana","")))))</f>
        <v/>
      </c>
    </row>
    <row r="464" customFormat="false" ht="15" hidden="false" customHeight="false" outlineLevel="0" collapsed="false">
      <c r="A464" s="36"/>
      <c r="B464" s="35"/>
      <c r="C464" s="35"/>
      <c r="D464" s="35"/>
      <c r="E464" s="35"/>
      <c r="F464" s="36"/>
      <c r="G464" s="35"/>
      <c r="H464" s="35"/>
      <c r="I464" s="40" t="str">
        <f aca="true">IF(OR(E464="",H464="Hecho"),"",IF(F464="","Sin fecha",IF(F464&lt;TODAY(),"VENCIDO",IF(F464=TODAY(),"HOY",IF(F464-TODAY()&lt;=7,"Esta semana","")))))</f>
        <v/>
      </c>
    </row>
    <row r="465" customFormat="false" ht="15" hidden="false" customHeight="false" outlineLevel="0" collapsed="false">
      <c r="A465" s="36"/>
      <c r="B465" s="35"/>
      <c r="C465" s="35"/>
      <c r="D465" s="35"/>
      <c r="E465" s="35"/>
      <c r="F465" s="36"/>
      <c r="G465" s="35"/>
      <c r="H465" s="35"/>
      <c r="I465" s="40" t="str">
        <f aca="true">IF(OR(E465="",H465="Hecho"),"",IF(F465="","Sin fecha",IF(F465&lt;TODAY(),"VENCIDO",IF(F465=TODAY(),"HOY",IF(F465-TODAY()&lt;=7,"Esta semana","")))))</f>
        <v/>
      </c>
    </row>
    <row r="466" customFormat="false" ht="15" hidden="false" customHeight="false" outlineLevel="0" collapsed="false">
      <c r="A466" s="36"/>
      <c r="B466" s="35"/>
      <c r="C466" s="35"/>
      <c r="D466" s="35"/>
      <c r="E466" s="35"/>
      <c r="F466" s="36"/>
      <c r="G466" s="35"/>
      <c r="H466" s="35"/>
      <c r="I466" s="40" t="str">
        <f aca="true">IF(OR(E466="",H466="Hecho"),"",IF(F466="","Sin fecha",IF(F466&lt;TODAY(),"VENCIDO",IF(F466=TODAY(),"HOY",IF(F466-TODAY()&lt;=7,"Esta semana","")))))</f>
        <v/>
      </c>
    </row>
    <row r="467" customFormat="false" ht="15" hidden="false" customHeight="false" outlineLevel="0" collapsed="false">
      <c r="A467" s="36"/>
      <c r="B467" s="35"/>
      <c r="C467" s="35"/>
      <c r="D467" s="35"/>
      <c r="E467" s="35"/>
      <c r="F467" s="36"/>
      <c r="G467" s="35"/>
      <c r="H467" s="35"/>
      <c r="I467" s="40" t="str">
        <f aca="true">IF(OR(E467="",H467="Hecho"),"",IF(F467="","Sin fecha",IF(F467&lt;TODAY(),"VENCIDO",IF(F467=TODAY(),"HOY",IF(F467-TODAY()&lt;=7,"Esta semana","")))))</f>
        <v/>
      </c>
    </row>
    <row r="468" customFormat="false" ht="15" hidden="false" customHeight="false" outlineLevel="0" collapsed="false">
      <c r="A468" s="36"/>
      <c r="B468" s="35"/>
      <c r="C468" s="35"/>
      <c r="D468" s="35"/>
      <c r="E468" s="35"/>
      <c r="F468" s="36"/>
      <c r="G468" s="35"/>
      <c r="H468" s="35"/>
      <c r="I468" s="40" t="str">
        <f aca="true">IF(OR(E468="",H468="Hecho"),"",IF(F468="","Sin fecha",IF(F468&lt;TODAY(),"VENCIDO",IF(F468=TODAY(),"HOY",IF(F468-TODAY()&lt;=7,"Esta semana","")))))</f>
        <v/>
      </c>
    </row>
    <row r="469" customFormat="false" ht="15" hidden="false" customHeight="false" outlineLevel="0" collapsed="false">
      <c r="A469" s="36"/>
      <c r="B469" s="35"/>
      <c r="C469" s="35"/>
      <c r="D469" s="35"/>
      <c r="E469" s="35"/>
      <c r="F469" s="36"/>
      <c r="G469" s="35"/>
      <c r="H469" s="35"/>
      <c r="I469" s="40" t="str">
        <f aca="true">IF(OR(E469="",H469="Hecho"),"",IF(F469="","Sin fecha",IF(F469&lt;TODAY(),"VENCIDO",IF(F469=TODAY(),"HOY",IF(F469-TODAY()&lt;=7,"Esta semana","")))))</f>
        <v/>
      </c>
    </row>
    <row r="470" customFormat="false" ht="15" hidden="false" customHeight="false" outlineLevel="0" collapsed="false">
      <c r="A470" s="36"/>
      <c r="B470" s="35"/>
      <c r="C470" s="35"/>
      <c r="D470" s="35"/>
      <c r="E470" s="35"/>
      <c r="F470" s="36"/>
      <c r="G470" s="35"/>
      <c r="H470" s="35"/>
      <c r="I470" s="40" t="str">
        <f aca="true">IF(OR(E470="",H470="Hecho"),"",IF(F470="","Sin fecha",IF(F470&lt;TODAY(),"VENCIDO",IF(F470=TODAY(),"HOY",IF(F470-TODAY()&lt;=7,"Esta semana","")))))</f>
        <v/>
      </c>
    </row>
    <row r="471" customFormat="false" ht="15" hidden="false" customHeight="false" outlineLevel="0" collapsed="false">
      <c r="A471" s="36"/>
      <c r="B471" s="35"/>
      <c r="C471" s="35"/>
      <c r="D471" s="35"/>
      <c r="E471" s="35"/>
      <c r="F471" s="36"/>
      <c r="G471" s="35"/>
      <c r="H471" s="35"/>
      <c r="I471" s="40" t="str">
        <f aca="true">IF(OR(E471="",H471="Hecho"),"",IF(F471="","Sin fecha",IF(F471&lt;TODAY(),"VENCIDO",IF(F471=TODAY(),"HOY",IF(F471-TODAY()&lt;=7,"Esta semana","")))))</f>
        <v/>
      </c>
    </row>
    <row r="472" customFormat="false" ht="15" hidden="false" customHeight="false" outlineLevel="0" collapsed="false">
      <c r="A472" s="36"/>
      <c r="B472" s="35"/>
      <c r="C472" s="35"/>
      <c r="D472" s="35"/>
      <c r="E472" s="35"/>
      <c r="F472" s="36"/>
      <c r="G472" s="35"/>
      <c r="H472" s="35"/>
      <c r="I472" s="40" t="str">
        <f aca="true">IF(OR(E472="",H472="Hecho"),"",IF(F472="","Sin fecha",IF(F472&lt;TODAY(),"VENCIDO",IF(F472=TODAY(),"HOY",IF(F472-TODAY()&lt;=7,"Esta semana","")))))</f>
        <v/>
      </c>
    </row>
    <row r="473" customFormat="false" ht="15" hidden="false" customHeight="false" outlineLevel="0" collapsed="false">
      <c r="A473" s="36"/>
      <c r="B473" s="35"/>
      <c r="C473" s="35"/>
      <c r="D473" s="35"/>
      <c r="E473" s="35"/>
      <c r="F473" s="36"/>
      <c r="G473" s="35"/>
      <c r="H473" s="35"/>
      <c r="I473" s="40" t="str">
        <f aca="true">IF(OR(E473="",H473="Hecho"),"",IF(F473="","Sin fecha",IF(F473&lt;TODAY(),"VENCIDO",IF(F473=TODAY(),"HOY",IF(F473-TODAY()&lt;=7,"Esta semana","")))))</f>
        <v/>
      </c>
    </row>
    <row r="474" customFormat="false" ht="15" hidden="false" customHeight="false" outlineLevel="0" collapsed="false">
      <c r="A474" s="36"/>
      <c r="B474" s="35"/>
      <c r="C474" s="35"/>
      <c r="D474" s="35"/>
      <c r="E474" s="35"/>
      <c r="F474" s="36"/>
      <c r="G474" s="35"/>
      <c r="H474" s="35"/>
      <c r="I474" s="40" t="str">
        <f aca="true">IF(OR(E474="",H474="Hecho"),"",IF(F474="","Sin fecha",IF(F474&lt;TODAY(),"VENCIDO",IF(F474=TODAY(),"HOY",IF(F474-TODAY()&lt;=7,"Esta semana","")))))</f>
        <v/>
      </c>
    </row>
    <row r="475" customFormat="false" ht="15" hidden="false" customHeight="false" outlineLevel="0" collapsed="false">
      <c r="A475" s="36"/>
      <c r="B475" s="35"/>
      <c r="C475" s="35"/>
      <c r="D475" s="35"/>
      <c r="E475" s="35"/>
      <c r="F475" s="36"/>
      <c r="G475" s="35"/>
      <c r="H475" s="35"/>
      <c r="I475" s="40" t="str">
        <f aca="true">IF(OR(E475="",H475="Hecho"),"",IF(F475="","Sin fecha",IF(F475&lt;TODAY(),"VENCIDO",IF(F475=TODAY(),"HOY",IF(F475-TODAY()&lt;=7,"Esta semana","")))))</f>
        <v/>
      </c>
    </row>
    <row r="476" customFormat="false" ht="15" hidden="false" customHeight="false" outlineLevel="0" collapsed="false">
      <c r="A476" s="36"/>
      <c r="B476" s="35"/>
      <c r="C476" s="35"/>
      <c r="D476" s="35"/>
      <c r="E476" s="35"/>
      <c r="F476" s="36"/>
      <c r="G476" s="35"/>
      <c r="H476" s="35"/>
      <c r="I476" s="40" t="str">
        <f aca="true">IF(OR(E476="",H476="Hecho"),"",IF(F476="","Sin fecha",IF(F476&lt;TODAY(),"VENCIDO",IF(F476=TODAY(),"HOY",IF(F476-TODAY()&lt;=7,"Esta semana","")))))</f>
        <v/>
      </c>
    </row>
    <row r="477" customFormat="false" ht="15" hidden="false" customHeight="false" outlineLevel="0" collapsed="false">
      <c r="A477" s="36"/>
      <c r="B477" s="35"/>
      <c r="C477" s="35"/>
      <c r="D477" s="35"/>
      <c r="E477" s="35"/>
      <c r="F477" s="36"/>
      <c r="G477" s="35"/>
      <c r="H477" s="35"/>
      <c r="I477" s="40" t="str">
        <f aca="true">IF(OR(E477="",H477="Hecho"),"",IF(F477="","Sin fecha",IF(F477&lt;TODAY(),"VENCIDO",IF(F477=TODAY(),"HOY",IF(F477-TODAY()&lt;=7,"Esta semana","")))))</f>
        <v/>
      </c>
    </row>
    <row r="478" customFormat="false" ht="15" hidden="false" customHeight="false" outlineLevel="0" collapsed="false">
      <c r="A478" s="36"/>
      <c r="B478" s="35"/>
      <c r="C478" s="35"/>
      <c r="D478" s="35"/>
      <c r="E478" s="35"/>
      <c r="F478" s="36"/>
      <c r="G478" s="35"/>
      <c r="H478" s="35"/>
      <c r="I478" s="40" t="str">
        <f aca="true">IF(OR(E478="",H478="Hecho"),"",IF(F478="","Sin fecha",IF(F478&lt;TODAY(),"VENCIDO",IF(F478=TODAY(),"HOY",IF(F478-TODAY()&lt;=7,"Esta semana","")))))</f>
        <v/>
      </c>
    </row>
    <row r="479" customFormat="false" ht="15" hidden="false" customHeight="false" outlineLevel="0" collapsed="false">
      <c r="A479" s="36"/>
      <c r="B479" s="35"/>
      <c r="C479" s="35"/>
      <c r="D479" s="35"/>
      <c r="E479" s="35"/>
      <c r="F479" s="36"/>
      <c r="G479" s="35"/>
      <c r="H479" s="35"/>
      <c r="I479" s="40" t="str">
        <f aca="true">IF(OR(E479="",H479="Hecho"),"",IF(F479="","Sin fecha",IF(F479&lt;TODAY(),"VENCIDO",IF(F479=TODAY(),"HOY",IF(F479-TODAY()&lt;=7,"Esta semana","")))))</f>
        <v/>
      </c>
    </row>
    <row r="480" customFormat="false" ht="15" hidden="false" customHeight="false" outlineLevel="0" collapsed="false">
      <c r="A480" s="36"/>
      <c r="B480" s="35"/>
      <c r="C480" s="35"/>
      <c r="D480" s="35"/>
      <c r="E480" s="35"/>
      <c r="F480" s="36"/>
      <c r="G480" s="35"/>
      <c r="H480" s="35"/>
      <c r="I480" s="40" t="str">
        <f aca="true">IF(OR(E480="",H480="Hecho"),"",IF(F480="","Sin fecha",IF(F480&lt;TODAY(),"VENCIDO",IF(F480=TODAY(),"HOY",IF(F480-TODAY()&lt;=7,"Esta semana","")))))</f>
        <v/>
      </c>
    </row>
    <row r="481" customFormat="false" ht="15" hidden="false" customHeight="false" outlineLevel="0" collapsed="false">
      <c r="A481" s="36"/>
      <c r="B481" s="35"/>
      <c r="C481" s="35"/>
      <c r="D481" s="35"/>
      <c r="E481" s="35"/>
      <c r="F481" s="36"/>
      <c r="G481" s="35"/>
      <c r="H481" s="35"/>
      <c r="I481" s="40" t="str">
        <f aca="true">IF(OR(E481="",H481="Hecho"),"",IF(F481="","Sin fecha",IF(F481&lt;TODAY(),"VENCIDO",IF(F481=TODAY(),"HOY",IF(F481-TODAY()&lt;=7,"Esta semana","")))))</f>
        <v/>
      </c>
    </row>
    <row r="482" customFormat="false" ht="15" hidden="false" customHeight="false" outlineLevel="0" collapsed="false">
      <c r="A482" s="36"/>
      <c r="B482" s="35"/>
      <c r="C482" s="35"/>
      <c r="D482" s="35"/>
      <c r="E482" s="35"/>
      <c r="F482" s="36"/>
      <c r="G482" s="35"/>
      <c r="H482" s="35"/>
      <c r="I482" s="40" t="str">
        <f aca="true">IF(OR(E482="",H482="Hecho"),"",IF(F482="","Sin fecha",IF(F482&lt;TODAY(),"VENCIDO",IF(F482=TODAY(),"HOY",IF(F482-TODAY()&lt;=7,"Esta semana","")))))</f>
        <v/>
      </c>
    </row>
    <row r="483" customFormat="false" ht="15" hidden="false" customHeight="false" outlineLevel="0" collapsed="false">
      <c r="A483" s="36"/>
      <c r="B483" s="35"/>
      <c r="C483" s="35"/>
      <c r="D483" s="35"/>
      <c r="E483" s="35"/>
      <c r="F483" s="36"/>
      <c r="G483" s="35"/>
      <c r="H483" s="35"/>
      <c r="I483" s="40" t="str">
        <f aca="true">IF(OR(E483="",H483="Hecho"),"",IF(F483="","Sin fecha",IF(F483&lt;TODAY(),"VENCIDO",IF(F483=TODAY(),"HOY",IF(F483-TODAY()&lt;=7,"Esta semana","")))))</f>
        <v/>
      </c>
    </row>
    <row r="484" customFormat="false" ht="15" hidden="false" customHeight="false" outlineLevel="0" collapsed="false">
      <c r="A484" s="36"/>
      <c r="B484" s="35"/>
      <c r="C484" s="35"/>
      <c r="D484" s="35"/>
      <c r="E484" s="35"/>
      <c r="F484" s="36"/>
      <c r="G484" s="35"/>
      <c r="H484" s="35"/>
      <c r="I484" s="40" t="str">
        <f aca="true">IF(OR(E484="",H484="Hecho"),"",IF(F484="","Sin fecha",IF(F484&lt;TODAY(),"VENCIDO",IF(F484=TODAY(),"HOY",IF(F484-TODAY()&lt;=7,"Esta semana","")))))</f>
        <v/>
      </c>
    </row>
    <row r="485" customFormat="false" ht="15" hidden="false" customHeight="false" outlineLevel="0" collapsed="false">
      <c r="A485" s="36"/>
      <c r="B485" s="35"/>
      <c r="C485" s="35"/>
      <c r="D485" s="35"/>
      <c r="E485" s="35"/>
      <c r="F485" s="36"/>
      <c r="G485" s="35"/>
      <c r="H485" s="35"/>
      <c r="I485" s="40" t="str">
        <f aca="true">IF(OR(E485="",H485="Hecho"),"",IF(F485="","Sin fecha",IF(F485&lt;TODAY(),"VENCIDO",IF(F485=TODAY(),"HOY",IF(F485-TODAY()&lt;=7,"Esta semana","")))))</f>
        <v/>
      </c>
    </row>
    <row r="486" customFormat="false" ht="15" hidden="false" customHeight="false" outlineLevel="0" collapsed="false">
      <c r="A486" s="36"/>
      <c r="B486" s="35"/>
      <c r="C486" s="35"/>
      <c r="D486" s="35"/>
      <c r="E486" s="35"/>
      <c r="F486" s="36"/>
      <c r="G486" s="35"/>
      <c r="H486" s="35"/>
      <c r="I486" s="40" t="str">
        <f aca="true">IF(OR(E486="",H486="Hecho"),"",IF(F486="","Sin fecha",IF(F486&lt;TODAY(),"VENCIDO",IF(F486=TODAY(),"HOY",IF(F486-TODAY()&lt;=7,"Esta semana","")))))</f>
        <v/>
      </c>
    </row>
    <row r="487" customFormat="false" ht="15" hidden="false" customHeight="false" outlineLevel="0" collapsed="false">
      <c r="A487" s="36"/>
      <c r="B487" s="35"/>
      <c r="C487" s="35"/>
      <c r="D487" s="35"/>
      <c r="E487" s="35"/>
      <c r="F487" s="36"/>
      <c r="G487" s="35"/>
      <c r="H487" s="35"/>
      <c r="I487" s="40" t="str">
        <f aca="true">IF(OR(E487="",H487="Hecho"),"",IF(F487="","Sin fecha",IF(F487&lt;TODAY(),"VENCIDO",IF(F487=TODAY(),"HOY",IF(F487-TODAY()&lt;=7,"Esta semana","")))))</f>
        <v/>
      </c>
    </row>
    <row r="488" customFormat="false" ht="15" hidden="false" customHeight="false" outlineLevel="0" collapsed="false">
      <c r="A488" s="36"/>
      <c r="B488" s="35"/>
      <c r="C488" s="35"/>
      <c r="D488" s="35"/>
      <c r="E488" s="35"/>
      <c r="F488" s="36"/>
      <c r="G488" s="35"/>
      <c r="H488" s="35"/>
      <c r="I488" s="40" t="str">
        <f aca="true">IF(OR(E488="",H488="Hecho"),"",IF(F488="","Sin fecha",IF(F488&lt;TODAY(),"VENCIDO",IF(F488=TODAY(),"HOY",IF(F488-TODAY()&lt;=7,"Esta semana","")))))</f>
        <v/>
      </c>
    </row>
    <row r="489" customFormat="false" ht="15" hidden="false" customHeight="false" outlineLevel="0" collapsed="false">
      <c r="A489" s="36"/>
      <c r="B489" s="35"/>
      <c r="C489" s="35"/>
      <c r="D489" s="35"/>
      <c r="E489" s="35"/>
      <c r="F489" s="36"/>
      <c r="G489" s="35"/>
      <c r="H489" s="35"/>
      <c r="I489" s="40" t="str">
        <f aca="true">IF(OR(E489="",H489="Hecho"),"",IF(F489="","Sin fecha",IF(F489&lt;TODAY(),"VENCIDO",IF(F489=TODAY(),"HOY",IF(F489-TODAY()&lt;=7,"Esta semana","")))))</f>
        <v/>
      </c>
    </row>
    <row r="490" customFormat="false" ht="15" hidden="false" customHeight="false" outlineLevel="0" collapsed="false">
      <c r="A490" s="36"/>
      <c r="B490" s="35"/>
      <c r="C490" s="35"/>
      <c r="D490" s="35"/>
      <c r="E490" s="35"/>
      <c r="F490" s="36"/>
      <c r="G490" s="35"/>
      <c r="H490" s="35"/>
      <c r="I490" s="40" t="str">
        <f aca="true">IF(OR(E490="",H490="Hecho"),"",IF(F490="","Sin fecha",IF(F490&lt;TODAY(),"VENCIDO",IF(F490=TODAY(),"HOY",IF(F490-TODAY()&lt;=7,"Esta semana","")))))</f>
        <v/>
      </c>
    </row>
    <row r="491" customFormat="false" ht="15" hidden="false" customHeight="false" outlineLevel="0" collapsed="false">
      <c r="A491" s="36"/>
      <c r="B491" s="35"/>
      <c r="C491" s="35"/>
      <c r="D491" s="35"/>
      <c r="E491" s="35"/>
      <c r="F491" s="36"/>
      <c r="G491" s="35"/>
      <c r="H491" s="35"/>
      <c r="I491" s="40" t="str">
        <f aca="true">IF(OR(E491="",H491="Hecho"),"",IF(F491="","Sin fecha",IF(F491&lt;TODAY(),"VENCIDO",IF(F491=TODAY(),"HOY",IF(F491-TODAY()&lt;=7,"Esta semana","")))))</f>
        <v/>
      </c>
    </row>
    <row r="492" customFormat="false" ht="15" hidden="false" customHeight="false" outlineLevel="0" collapsed="false">
      <c r="A492" s="36"/>
      <c r="B492" s="35"/>
      <c r="C492" s="35"/>
      <c r="D492" s="35"/>
      <c r="E492" s="35"/>
      <c r="F492" s="36"/>
      <c r="G492" s="35"/>
      <c r="H492" s="35"/>
      <c r="I492" s="40" t="str">
        <f aca="true">IF(OR(E492="",H492="Hecho"),"",IF(F492="","Sin fecha",IF(F492&lt;TODAY(),"VENCIDO",IF(F492=TODAY(),"HOY",IF(F492-TODAY()&lt;=7,"Esta semana","")))))</f>
        <v/>
      </c>
    </row>
    <row r="493" customFormat="false" ht="15" hidden="false" customHeight="false" outlineLevel="0" collapsed="false">
      <c r="A493" s="36"/>
      <c r="B493" s="35"/>
      <c r="C493" s="35"/>
      <c r="D493" s="35"/>
      <c r="E493" s="35"/>
      <c r="F493" s="36"/>
      <c r="G493" s="35"/>
      <c r="H493" s="35"/>
      <c r="I493" s="40" t="str">
        <f aca="true">IF(OR(E493="",H493="Hecho"),"",IF(F493="","Sin fecha",IF(F493&lt;TODAY(),"VENCIDO",IF(F493=TODAY(),"HOY",IF(F493-TODAY()&lt;=7,"Esta semana","")))))</f>
        <v/>
      </c>
    </row>
    <row r="494" customFormat="false" ht="15" hidden="false" customHeight="false" outlineLevel="0" collapsed="false">
      <c r="A494" s="36"/>
      <c r="B494" s="35"/>
      <c r="C494" s="35"/>
      <c r="D494" s="35"/>
      <c r="E494" s="35"/>
      <c r="F494" s="36"/>
      <c r="G494" s="35"/>
      <c r="H494" s="35"/>
      <c r="I494" s="40" t="str">
        <f aca="true">IF(OR(E494="",H494="Hecho"),"",IF(F494="","Sin fecha",IF(F494&lt;TODAY(),"VENCIDO",IF(F494=TODAY(),"HOY",IF(F494-TODAY()&lt;=7,"Esta semana","")))))</f>
        <v/>
      </c>
    </row>
    <row r="495" customFormat="false" ht="15" hidden="false" customHeight="false" outlineLevel="0" collapsed="false">
      <c r="A495" s="36"/>
      <c r="B495" s="35"/>
      <c r="C495" s="35"/>
      <c r="D495" s="35"/>
      <c r="E495" s="35"/>
      <c r="F495" s="36"/>
      <c r="G495" s="35"/>
      <c r="H495" s="35"/>
      <c r="I495" s="40" t="str">
        <f aca="true">IF(OR(E495="",H495="Hecho"),"",IF(F495="","Sin fecha",IF(F495&lt;TODAY(),"VENCIDO",IF(F495=TODAY(),"HOY",IF(F495-TODAY()&lt;=7,"Esta semana","")))))</f>
        <v/>
      </c>
    </row>
    <row r="496" customFormat="false" ht="15" hidden="false" customHeight="false" outlineLevel="0" collapsed="false">
      <c r="A496" s="36"/>
      <c r="B496" s="35"/>
      <c r="C496" s="35"/>
      <c r="D496" s="35"/>
      <c r="E496" s="35"/>
      <c r="F496" s="36"/>
      <c r="G496" s="35"/>
      <c r="H496" s="35"/>
      <c r="I496" s="40" t="str">
        <f aca="true">IF(OR(E496="",H496="Hecho"),"",IF(F496="","Sin fecha",IF(F496&lt;TODAY(),"VENCIDO",IF(F496=TODAY(),"HOY",IF(F496-TODAY()&lt;=7,"Esta semana","")))))</f>
        <v/>
      </c>
    </row>
    <row r="497" customFormat="false" ht="15" hidden="false" customHeight="false" outlineLevel="0" collapsed="false">
      <c r="A497" s="36"/>
      <c r="B497" s="35"/>
      <c r="C497" s="35"/>
      <c r="D497" s="35"/>
      <c r="E497" s="35"/>
      <c r="F497" s="36"/>
      <c r="G497" s="35"/>
      <c r="H497" s="35"/>
      <c r="I497" s="40" t="str">
        <f aca="true">IF(OR(E497="",H497="Hecho"),"",IF(F497="","Sin fecha",IF(F497&lt;TODAY(),"VENCIDO",IF(F497=TODAY(),"HOY",IF(F497-TODAY()&lt;=7,"Esta semana","")))))</f>
        <v/>
      </c>
    </row>
    <row r="498" customFormat="false" ht="15" hidden="false" customHeight="false" outlineLevel="0" collapsed="false">
      <c r="A498" s="36"/>
      <c r="B498" s="35"/>
      <c r="C498" s="35"/>
      <c r="D498" s="35"/>
      <c r="E498" s="35"/>
      <c r="F498" s="36"/>
      <c r="G498" s="35"/>
      <c r="H498" s="35"/>
      <c r="I498" s="40" t="str">
        <f aca="true">IF(OR(E498="",H498="Hecho"),"",IF(F498="","Sin fecha",IF(F498&lt;TODAY(),"VENCIDO",IF(F498=TODAY(),"HOY",IF(F498-TODAY()&lt;=7,"Esta semana","")))))</f>
        <v/>
      </c>
    </row>
    <row r="499" customFormat="false" ht="15" hidden="false" customHeight="false" outlineLevel="0" collapsed="false">
      <c r="A499" s="36"/>
      <c r="B499" s="35"/>
      <c r="C499" s="35"/>
      <c r="D499" s="35"/>
      <c r="E499" s="35"/>
      <c r="F499" s="36"/>
      <c r="G499" s="35"/>
      <c r="H499" s="35"/>
      <c r="I499" s="40" t="str">
        <f aca="true">IF(OR(E499="",H499="Hecho"),"",IF(F499="","Sin fecha",IF(F499&lt;TODAY(),"VENCIDO",IF(F499=TODAY(),"HOY",IF(F499-TODAY()&lt;=7,"Esta semana","")))))</f>
        <v/>
      </c>
    </row>
    <row r="500" customFormat="false" ht="15" hidden="false" customHeight="false" outlineLevel="0" collapsed="false">
      <c r="A500" s="36"/>
      <c r="B500" s="35"/>
      <c r="C500" s="35"/>
      <c r="D500" s="35"/>
      <c r="E500" s="35"/>
      <c r="F500" s="36"/>
      <c r="G500" s="35"/>
      <c r="H500" s="35"/>
      <c r="I500" s="40" t="str">
        <f aca="true">IF(OR(E500="",H500="Hecho"),"",IF(F500="","Sin fecha",IF(F500&lt;TODAY(),"VENCIDO",IF(F500=TODAY(),"HOY",IF(F500-TODAY()&lt;=7,"Esta semana","")))))</f>
        <v/>
      </c>
    </row>
    <row r="501" customFormat="false" ht="15" hidden="false" customHeight="false" outlineLevel="0" collapsed="false">
      <c r="A501" s="36"/>
      <c r="B501" s="35"/>
      <c r="C501" s="35"/>
      <c r="D501" s="35"/>
      <c r="E501" s="35"/>
      <c r="F501" s="36"/>
      <c r="G501" s="35"/>
      <c r="H501" s="35"/>
      <c r="I501" s="40" t="str">
        <f aca="true">IF(OR(E501="",H501="Hecho"),"",IF(F501="","Sin fecha",IF(F501&lt;TODAY(),"VENCIDO",IF(F501=TODAY(),"HOY",IF(F501-TODAY()&lt;=7,"Esta semana","")))))</f>
        <v/>
      </c>
    </row>
    <row r="502" customFormat="false" ht="15" hidden="false" customHeight="false" outlineLevel="0" collapsed="false">
      <c r="A502" s="36"/>
      <c r="B502" s="35"/>
      <c r="C502" s="35"/>
      <c r="D502" s="35"/>
      <c r="E502" s="35"/>
      <c r="F502" s="36"/>
      <c r="G502" s="35"/>
      <c r="H502" s="35"/>
      <c r="I502" s="40" t="str">
        <f aca="true">IF(OR(E502="",H502="Hecho"),"",IF(F502="","Sin fecha",IF(F502&lt;TODAY(),"VENCIDO",IF(F502=TODAY(),"HOY",IF(F502-TODAY()&lt;=7,"Esta semana","")))))</f>
        <v/>
      </c>
    </row>
    <row r="503" customFormat="false" ht="15" hidden="false" customHeight="false" outlineLevel="0" collapsed="false">
      <c r="A503" s="36"/>
      <c r="B503" s="35"/>
      <c r="C503" s="35"/>
      <c r="D503" s="35"/>
      <c r="E503" s="35"/>
      <c r="F503" s="36"/>
      <c r="G503" s="35"/>
      <c r="H503" s="35"/>
      <c r="I503" s="40" t="str">
        <f aca="true">IF(OR(E503="",H503="Hecho"),"",IF(F503="","Sin fecha",IF(F503&lt;TODAY(),"VENCIDO",IF(F503=TODAY(),"HOY",IF(F503-TODAY()&lt;=7,"Esta semana","")))))</f>
        <v/>
      </c>
    </row>
    <row r="504" customFormat="false" ht="15" hidden="false" customHeight="false" outlineLevel="0" collapsed="false">
      <c r="A504" s="36"/>
      <c r="B504" s="35"/>
      <c r="C504" s="35"/>
      <c r="D504" s="35"/>
      <c r="E504" s="35"/>
      <c r="F504" s="36"/>
      <c r="G504" s="35"/>
      <c r="H504" s="35"/>
      <c r="I504" s="40" t="str">
        <f aca="true">IF(OR(E504="",H504="Hecho"),"",IF(F504="","Sin fecha",IF(F504&lt;TODAY(),"VENCIDO",IF(F504=TODAY(),"HOY",IF(F504-TODAY()&lt;=7,"Esta semana","")))))</f>
        <v/>
      </c>
    </row>
    <row r="505" customFormat="false" ht="15" hidden="false" customHeight="false" outlineLevel="0" collapsed="false">
      <c r="A505" s="36"/>
      <c r="B505" s="35"/>
      <c r="C505" s="35"/>
      <c r="D505" s="35"/>
      <c r="E505" s="35"/>
      <c r="F505" s="36"/>
      <c r="G505" s="35"/>
      <c r="H505" s="35"/>
      <c r="I505" s="40" t="str">
        <f aca="true">IF(OR(E505="",H505="Hecho"),"",IF(F505="","Sin fecha",IF(F505&lt;TODAY(),"VENCIDO",IF(F505=TODAY(),"HOY",IF(F505-TODAY()&lt;=7,"Esta semana","")))))</f>
        <v/>
      </c>
    </row>
    <row r="506" customFormat="false" ht="15" hidden="false" customHeight="false" outlineLevel="0" collapsed="false">
      <c r="A506" s="36"/>
      <c r="B506" s="35"/>
      <c r="C506" s="35"/>
      <c r="D506" s="35"/>
      <c r="E506" s="35"/>
      <c r="F506" s="36"/>
      <c r="G506" s="35"/>
      <c r="H506" s="35"/>
      <c r="I506" s="40" t="str">
        <f aca="true">IF(OR(E506="",H506="Hecho"),"",IF(F506="","Sin fecha",IF(F506&lt;TODAY(),"VENCIDO",IF(F506=TODAY(),"HOY",IF(F506-TODAY()&lt;=7,"Esta semana","")))))</f>
        <v/>
      </c>
    </row>
    <row r="507" customFormat="false" ht="15" hidden="false" customHeight="false" outlineLevel="0" collapsed="false">
      <c r="A507" s="36"/>
      <c r="B507" s="35"/>
      <c r="C507" s="35"/>
      <c r="D507" s="35"/>
      <c r="E507" s="35"/>
      <c r="F507" s="36"/>
      <c r="G507" s="35"/>
      <c r="H507" s="35"/>
      <c r="I507" s="40" t="str">
        <f aca="true">IF(OR(E507="",H507="Hecho"),"",IF(F507="","Sin fecha",IF(F507&lt;TODAY(),"VENCIDO",IF(F507=TODAY(),"HOY",IF(F507-TODAY()&lt;=7,"Esta semana","")))))</f>
        <v/>
      </c>
    </row>
    <row r="508" customFormat="false" ht="15" hidden="false" customHeight="false" outlineLevel="0" collapsed="false">
      <c r="A508" s="36"/>
      <c r="B508" s="35"/>
      <c r="C508" s="35"/>
      <c r="D508" s="35"/>
      <c r="E508" s="35"/>
      <c r="F508" s="36"/>
      <c r="G508" s="35"/>
      <c r="H508" s="35"/>
      <c r="I508" s="40" t="str">
        <f aca="true">IF(OR(E508="",H508="Hecho"),"",IF(F508="","Sin fecha",IF(F508&lt;TODAY(),"VENCIDO",IF(F508=TODAY(),"HOY",IF(F508-TODAY()&lt;=7,"Esta semana","")))))</f>
        <v/>
      </c>
    </row>
    <row r="509" customFormat="false" ht="15" hidden="false" customHeight="false" outlineLevel="0" collapsed="false">
      <c r="A509" s="36"/>
      <c r="B509" s="35"/>
      <c r="C509" s="35"/>
      <c r="D509" s="35"/>
      <c r="E509" s="35"/>
      <c r="F509" s="36"/>
      <c r="G509" s="35"/>
      <c r="H509" s="35"/>
      <c r="I509" s="40" t="str">
        <f aca="true">IF(OR(E509="",H509="Hecho"),"",IF(F509="","Sin fecha",IF(F509&lt;TODAY(),"VENCIDO",IF(F509=TODAY(),"HOY",IF(F509-TODAY()&lt;=7,"Esta semana","")))))</f>
        <v/>
      </c>
    </row>
    <row r="510" customFormat="false" ht="15" hidden="false" customHeight="false" outlineLevel="0" collapsed="false">
      <c r="A510" s="36"/>
      <c r="B510" s="35"/>
      <c r="C510" s="35"/>
      <c r="D510" s="35"/>
      <c r="E510" s="35"/>
      <c r="F510" s="36"/>
      <c r="G510" s="35"/>
      <c r="H510" s="35"/>
      <c r="I510" s="40" t="str">
        <f aca="true">IF(OR(E510="",H510="Hecho"),"",IF(F510="","Sin fecha",IF(F510&lt;TODAY(),"VENCIDO",IF(F510=TODAY(),"HOY",IF(F510-TODAY()&lt;=7,"Esta semana","")))))</f>
        <v/>
      </c>
    </row>
    <row r="511" customFormat="false" ht="15" hidden="false" customHeight="false" outlineLevel="0" collapsed="false">
      <c r="A511" s="36"/>
      <c r="B511" s="35"/>
      <c r="C511" s="35"/>
      <c r="D511" s="35"/>
      <c r="E511" s="35"/>
      <c r="F511" s="36"/>
      <c r="G511" s="35"/>
      <c r="H511" s="35"/>
      <c r="I511" s="40" t="str">
        <f aca="true">IF(OR(E511="",H511="Hecho"),"",IF(F511="","Sin fecha",IF(F511&lt;TODAY(),"VENCIDO",IF(F511=TODAY(),"HOY",IF(F511-TODAY()&lt;=7,"Esta semana","")))))</f>
        <v/>
      </c>
    </row>
    <row r="512" customFormat="false" ht="15" hidden="false" customHeight="false" outlineLevel="0" collapsed="false">
      <c r="A512" s="36"/>
      <c r="B512" s="35"/>
      <c r="C512" s="35"/>
      <c r="D512" s="35"/>
      <c r="E512" s="35"/>
      <c r="F512" s="36"/>
      <c r="G512" s="35"/>
      <c r="H512" s="35"/>
      <c r="I512" s="40" t="str">
        <f aca="true">IF(OR(E512="",H512="Hecho"),"",IF(F512="","Sin fecha",IF(F512&lt;TODAY(),"VENCIDO",IF(F512=TODAY(),"HOY",IF(F512-TODAY()&lt;=7,"Esta semana","")))))</f>
        <v/>
      </c>
    </row>
    <row r="513" customFormat="false" ht="15" hidden="false" customHeight="false" outlineLevel="0" collapsed="false">
      <c r="A513" s="36"/>
      <c r="B513" s="35"/>
      <c r="C513" s="35"/>
      <c r="D513" s="35"/>
      <c r="E513" s="35"/>
      <c r="F513" s="36"/>
      <c r="G513" s="35"/>
      <c r="H513" s="35"/>
      <c r="I513" s="40" t="str">
        <f aca="true">IF(OR(E513="",H513="Hecho"),"",IF(F513="","Sin fecha",IF(F513&lt;TODAY(),"VENCIDO",IF(F513=TODAY(),"HOY",IF(F513-TODAY()&lt;=7,"Esta semana","")))))</f>
        <v/>
      </c>
    </row>
    <row r="514" customFormat="false" ht="15" hidden="false" customHeight="false" outlineLevel="0" collapsed="false">
      <c r="A514" s="36"/>
      <c r="B514" s="35"/>
      <c r="C514" s="35"/>
      <c r="D514" s="35"/>
      <c r="E514" s="35"/>
      <c r="F514" s="36"/>
      <c r="G514" s="35"/>
      <c r="H514" s="35"/>
      <c r="I514" s="40" t="str">
        <f aca="true">IF(OR(E514="",H514="Hecho"),"",IF(F514="","Sin fecha",IF(F514&lt;TODAY(),"VENCIDO",IF(F514=TODAY(),"HOY",IF(F514-TODAY()&lt;=7,"Esta semana","")))))</f>
        <v/>
      </c>
    </row>
    <row r="515" customFormat="false" ht="15" hidden="false" customHeight="false" outlineLevel="0" collapsed="false">
      <c r="A515" s="36"/>
      <c r="B515" s="35"/>
      <c r="C515" s="35"/>
      <c r="D515" s="35"/>
      <c r="E515" s="35"/>
      <c r="F515" s="36"/>
      <c r="G515" s="35"/>
      <c r="H515" s="35"/>
      <c r="I515" s="40" t="str">
        <f aca="true">IF(OR(E515="",H515="Hecho"),"",IF(F515="","Sin fecha",IF(F515&lt;TODAY(),"VENCIDO",IF(F515=TODAY(),"HOY",IF(F515-TODAY()&lt;=7,"Esta semana","")))))</f>
        <v/>
      </c>
    </row>
    <row r="516" customFormat="false" ht="15" hidden="false" customHeight="false" outlineLevel="0" collapsed="false">
      <c r="A516" s="36"/>
      <c r="B516" s="35"/>
      <c r="C516" s="35"/>
      <c r="D516" s="35"/>
      <c r="E516" s="35"/>
      <c r="F516" s="36"/>
      <c r="G516" s="35"/>
      <c r="H516" s="35"/>
      <c r="I516" s="40" t="str">
        <f aca="true">IF(OR(E516="",H516="Hecho"),"",IF(F516="","Sin fecha",IF(F516&lt;TODAY(),"VENCIDO",IF(F516=TODAY(),"HOY",IF(F516-TODAY()&lt;=7,"Esta semana","")))))</f>
        <v/>
      </c>
    </row>
    <row r="517" customFormat="false" ht="15" hidden="false" customHeight="false" outlineLevel="0" collapsed="false">
      <c r="A517" s="36"/>
      <c r="B517" s="35"/>
      <c r="C517" s="35"/>
      <c r="D517" s="35"/>
      <c r="E517" s="35"/>
      <c r="F517" s="36"/>
      <c r="G517" s="35"/>
      <c r="H517" s="35"/>
      <c r="I517" s="40" t="str">
        <f aca="true">IF(OR(E517="",H517="Hecho"),"",IF(F517="","Sin fecha",IF(F517&lt;TODAY(),"VENCIDO",IF(F517=TODAY(),"HOY",IF(F517-TODAY()&lt;=7,"Esta semana","")))))</f>
        <v/>
      </c>
    </row>
    <row r="518" customFormat="false" ht="15" hidden="false" customHeight="false" outlineLevel="0" collapsed="false">
      <c r="A518" s="36"/>
      <c r="B518" s="35"/>
      <c r="C518" s="35"/>
      <c r="D518" s="35"/>
      <c r="E518" s="35"/>
      <c r="F518" s="36"/>
      <c r="G518" s="35"/>
      <c r="H518" s="35"/>
      <c r="I518" s="40" t="str">
        <f aca="true">IF(OR(E518="",H518="Hecho"),"",IF(F518="","Sin fecha",IF(F518&lt;TODAY(),"VENCIDO",IF(F518=TODAY(),"HOY",IF(F518-TODAY()&lt;=7,"Esta semana","")))))</f>
        <v/>
      </c>
    </row>
    <row r="519" customFormat="false" ht="15" hidden="false" customHeight="false" outlineLevel="0" collapsed="false">
      <c r="A519" s="36"/>
      <c r="B519" s="35"/>
      <c r="C519" s="35"/>
      <c r="D519" s="35"/>
      <c r="E519" s="35"/>
      <c r="F519" s="36"/>
      <c r="G519" s="35"/>
      <c r="H519" s="35"/>
      <c r="I519" s="40" t="str">
        <f aca="true">IF(OR(E519="",H519="Hecho"),"",IF(F519="","Sin fecha",IF(F519&lt;TODAY(),"VENCIDO",IF(F519=TODAY(),"HOY",IF(F519-TODAY()&lt;=7,"Esta semana","")))))</f>
        <v/>
      </c>
    </row>
    <row r="520" customFormat="false" ht="15" hidden="false" customHeight="false" outlineLevel="0" collapsed="false">
      <c r="A520" s="36"/>
      <c r="B520" s="35"/>
      <c r="C520" s="35"/>
      <c r="D520" s="35"/>
      <c r="E520" s="35"/>
      <c r="F520" s="36"/>
      <c r="G520" s="35"/>
      <c r="H520" s="35"/>
      <c r="I520" s="40" t="str">
        <f aca="true">IF(OR(E520="",H520="Hecho"),"",IF(F520="","Sin fecha",IF(F520&lt;TODAY(),"VENCIDO",IF(F520=TODAY(),"HOY",IF(F520-TODAY()&lt;=7,"Esta semana","")))))</f>
        <v/>
      </c>
    </row>
    <row r="521" customFormat="false" ht="15" hidden="false" customHeight="false" outlineLevel="0" collapsed="false">
      <c r="A521" s="36"/>
      <c r="B521" s="35"/>
      <c r="C521" s="35"/>
      <c r="D521" s="35"/>
      <c r="E521" s="35"/>
      <c r="F521" s="36"/>
      <c r="G521" s="35"/>
      <c r="H521" s="35"/>
      <c r="I521" s="40" t="str">
        <f aca="true">IF(OR(E521="",H521="Hecho"),"",IF(F521="","Sin fecha",IF(F521&lt;TODAY(),"VENCIDO",IF(F521=TODAY(),"HOY",IF(F521-TODAY()&lt;=7,"Esta semana","")))))</f>
        <v/>
      </c>
    </row>
    <row r="522" customFormat="false" ht="15" hidden="false" customHeight="false" outlineLevel="0" collapsed="false">
      <c r="A522" s="36"/>
      <c r="B522" s="35"/>
      <c r="C522" s="35"/>
      <c r="D522" s="35"/>
      <c r="E522" s="35"/>
      <c r="F522" s="36"/>
      <c r="G522" s="35"/>
      <c r="H522" s="35"/>
      <c r="I522" s="40" t="str">
        <f aca="true">IF(OR(E522="",H522="Hecho"),"",IF(F522="","Sin fecha",IF(F522&lt;TODAY(),"VENCIDO",IF(F522=TODAY(),"HOY",IF(F522-TODAY()&lt;=7,"Esta semana","")))))</f>
        <v/>
      </c>
    </row>
    <row r="523" customFormat="false" ht="15" hidden="false" customHeight="false" outlineLevel="0" collapsed="false">
      <c r="A523" s="36"/>
      <c r="B523" s="35"/>
      <c r="C523" s="35"/>
      <c r="D523" s="35"/>
      <c r="E523" s="35"/>
      <c r="F523" s="36"/>
      <c r="G523" s="35"/>
      <c r="H523" s="35"/>
      <c r="I523" s="40" t="str">
        <f aca="true">IF(OR(E523="",H523="Hecho"),"",IF(F523="","Sin fecha",IF(F523&lt;TODAY(),"VENCIDO",IF(F523=TODAY(),"HOY",IF(F523-TODAY()&lt;=7,"Esta semana","")))))</f>
        <v/>
      </c>
    </row>
    <row r="524" customFormat="false" ht="15" hidden="false" customHeight="false" outlineLevel="0" collapsed="false">
      <c r="A524" s="36"/>
      <c r="B524" s="35"/>
      <c r="C524" s="35"/>
      <c r="D524" s="35"/>
      <c r="E524" s="35"/>
      <c r="F524" s="36"/>
      <c r="G524" s="35"/>
      <c r="H524" s="35"/>
      <c r="I524" s="40" t="str">
        <f aca="true">IF(OR(E524="",H524="Hecho"),"",IF(F524="","Sin fecha",IF(F524&lt;TODAY(),"VENCIDO",IF(F524=TODAY(),"HOY",IF(F524-TODAY()&lt;=7,"Esta semana","")))))</f>
        <v/>
      </c>
    </row>
    <row r="525" customFormat="false" ht="15" hidden="false" customHeight="false" outlineLevel="0" collapsed="false">
      <c r="A525" s="36"/>
      <c r="B525" s="35"/>
      <c r="C525" s="35"/>
      <c r="D525" s="35"/>
      <c r="E525" s="35"/>
      <c r="F525" s="36"/>
      <c r="G525" s="35"/>
      <c r="H525" s="35"/>
      <c r="I525" s="40" t="str">
        <f aca="true">IF(OR(E525="",H525="Hecho"),"",IF(F525="","Sin fecha",IF(F525&lt;TODAY(),"VENCIDO",IF(F525=TODAY(),"HOY",IF(F525-TODAY()&lt;=7,"Esta semana","")))))</f>
        <v/>
      </c>
    </row>
    <row r="526" customFormat="false" ht="15" hidden="false" customHeight="false" outlineLevel="0" collapsed="false">
      <c r="A526" s="36"/>
      <c r="B526" s="35"/>
      <c r="C526" s="35"/>
      <c r="D526" s="35"/>
      <c r="E526" s="35"/>
      <c r="F526" s="36"/>
      <c r="G526" s="35"/>
      <c r="H526" s="35"/>
      <c r="I526" s="40" t="str">
        <f aca="true">IF(OR(E526="",H526="Hecho"),"",IF(F526="","Sin fecha",IF(F526&lt;TODAY(),"VENCIDO",IF(F526=TODAY(),"HOY",IF(F526-TODAY()&lt;=7,"Esta semana","")))))</f>
        <v/>
      </c>
    </row>
    <row r="527" customFormat="false" ht="15" hidden="false" customHeight="false" outlineLevel="0" collapsed="false">
      <c r="A527" s="36"/>
      <c r="B527" s="35"/>
      <c r="C527" s="35"/>
      <c r="D527" s="35"/>
      <c r="E527" s="35"/>
      <c r="F527" s="36"/>
      <c r="G527" s="35"/>
      <c r="H527" s="35"/>
      <c r="I527" s="40" t="str">
        <f aca="true">IF(OR(E527="",H527="Hecho"),"",IF(F527="","Sin fecha",IF(F527&lt;TODAY(),"VENCIDO",IF(F527=TODAY(),"HOY",IF(F527-TODAY()&lt;=7,"Esta semana","")))))</f>
        <v/>
      </c>
    </row>
    <row r="528" customFormat="false" ht="15" hidden="false" customHeight="false" outlineLevel="0" collapsed="false">
      <c r="A528" s="36"/>
      <c r="B528" s="35"/>
      <c r="C528" s="35"/>
      <c r="D528" s="35"/>
      <c r="E528" s="35"/>
      <c r="F528" s="36"/>
      <c r="G528" s="35"/>
      <c r="H528" s="35"/>
      <c r="I528" s="40" t="str">
        <f aca="true">IF(OR(E528="",H528="Hecho"),"",IF(F528="","Sin fecha",IF(F528&lt;TODAY(),"VENCIDO",IF(F528=TODAY(),"HOY",IF(F528-TODAY()&lt;=7,"Esta semana","")))))</f>
        <v/>
      </c>
    </row>
    <row r="529" customFormat="false" ht="15" hidden="false" customHeight="false" outlineLevel="0" collapsed="false">
      <c r="A529" s="36"/>
      <c r="B529" s="35"/>
      <c r="C529" s="35"/>
      <c r="D529" s="35"/>
      <c r="E529" s="35"/>
      <c r="F529" s="36"/>
      <c r="G529" s="35"/>
      <c r="H529" s="35"/>
      <c r="I529" s="40" t="str">
        <f aca="true">IF(OR(E529="",H529="Hecho"),"",IF(F529="","Sin fecha",IF(F529&lt;TODAY(),"VENCIDO",IF(F529=TODAY(),"HOY",IF(F529-TODAY()&lt;=7,"Esta semana","")))))</f>
        <v/>
      </c>
    </row>
    <row r="530" customFormat="false" ht="15" hidden="false" customHeight="false" outlineLevel="0" collapsed="false">
      <c r="A530" s="36"/>
      <c r="B530" s="35"/>
      <c r="C530" s="35"/>
      <c r="D530" s="35"/>
      <c r="E530" s="35"/>
      <c r="F530" s="36"/>
      <c r="G530" s="35"/>
      <c r="H530" s="35"/>
      <c r="I530" s="40" t="str">
        <f aca="true">IF(OR(E530="",H530="Hecho"),"",IF(F530="","Sin fecha",IF(F530&lt;TODAY(),"VENCIDO",IF(F530=TODAY(),"HOY",IF(F530-TODAY()&lt;=7,"Esta semana","")))))</f>
        <v/>
      </c>
    </row>
    <row r="531" customFormat="false" ht="15" hidden="false" customHeight="false" outlineLevel="0" collapsed="false">
      <c r="A531" s="36"/>
      <c r="B531" s="35"/>
      <c r="C531" s="35"/>
      <c r="D531" s="35"/>
      <c r="E531" s="35"/>
      <c r="F531" s="36"/>
      <c r="G531" s="35"/>
      <c r="H531" s="35"/>
      <c r="I531" s="40" t="str">
        <f aca="true">IF(OR(E531="",H531="Hecho"),"",IF(F531="","Sin fecha",IF(F531&lt;TODAY(),"VENCIDO",IF(F531=TODAY(),"HOY",IF(F531-TODAY()&lt;=7,"Esta semana","")))))</f>
        <v/>
      </c>
    </row>
    <row r="532" customFormat="false" ht="15" hidden="false" customHeight="false" outlineLevel="0" collapsed="false">
      <c r="A532" s="36"/>
      <c r="B532" s="35"/>
      <c r="C532" s="35"/>
      <c r="D532" s="35"/>
      <c r="E532" s="35"/>
      <c r="F532" s="36"/>
      <c r="G532" s="35"/>
      <c r="H532" s="35"/>
      <c r="I532" s="40" t="str">
        <f aca="true">IF(OR(E532="",H532="Hecho"),"",IF(F532="","Sin fecha",IF(F532&lt;TODAY(),"VENCIDO",IF(F532=TODAY(),"HOY",IF(F532-TODAY()&lt;=7,"Esta semana","")))))</f>
        <v/>
      </c>
    </row>
    <row r="533" customFormat="false" ht="15" hidden="false" customHeight="false" outlineLevel="0" collapsed="false">
      <c r="A533" s="36"/>
      <c r="B533" s="35"/>
      <c r="C533" s="35"/>
      <c r="D533" s="35"/>
      <c r="E533" s="35"/>
      <c r="F533" s="36"/>
      <c r="G533" s="35"/>
      <c r="H533" s="35"/>
      <c r="I533" s="40" t="str">
        <f aca="true">IF(OR(E533="",H533="Hecho"),"",IF(F533="","Sin fecha",IF(F533&lt;TODAY(),"VENCIDO",IF(F533=TODAY(),"HOY",IF(F533-TODAY()&lt;=7,"Esta semana","")))))</f>
        <v/>
      </c>
    </row>
    <row r="534" customFormat="false" ht="15" hidden="false" customHeight="false" outlineLevel="0" collapsed="false">
      <c r="A534" s="36"/>
      <c r="B534" s="35"/>
      <c r="C534" s="35"/>
      <c r="D534" s="35"/>
      <c r="E534" s="35"/>
      <c r="F534" s="36"/>
      <c r="G534" s="35"/>
      <c r="H534" s="35"/>
      <c r="I534" s="40" t="str">
        <f aca="true">IF(OR(E534="",H534="Hecho"),"",IF(F534="","Sin fecha",IF(F534&lt;TODAY(),"VENCIDO",IF(F534=TODAY(),"HOY",IF(F534-TODAY()&lt;=7,"Esta semana","")))))</f>
        <v/>
      </c>
    </row>
    <row r="535" customFormat="false" ht="15" hidden="false" customHeight="false" outlineLevel="0" collapsed="false">
      <c r="A535" s="36"/>
      <c r="B535" s="35"/>
      <c r="C535" s="35"/>
      <c r="D535" s="35"/>
      <c r="E535" s="35"/>
      <c r="F535" s="36"/>
      <c r="G535" s="35"/>
      <c r="H535" s="35"/>
      <c r="I535" s="40" t="str">
        <f aca="true">IF(OR(E535="",H535="Hecho"),"",IF(F535="","Sin fecha",IF(F535&lt;TODAY(),"VENCIDO",IF(F535=TODAY(),"HOY",IF(F535-TODAY()&lt;=7,"Esta semana","")))))</f>
        <v/>
      </c>
    </row>
    <row r="536" customFormat="false" ht="15" hidden="false" customHeight="false" outlineLevel="0" collapsed="false">
      <c r="A536" s="36"/>
      <c r="B536" s="35"/>
      <c r="C536" s="35"/>
      <c r="D536" s="35"/>
      <c r="E536" s="35"/>
      <c r="F536" s="36"/>
      <c r="G536" s="35"/>
      <c r="H536" s="35"/>
      <c r="I536" s="40" t="str">
        <f aca="true">IF(OR(E536="",H536="Hecho"),"",IF(F536="","Sin fecha",IF(F536&lt;TODAY(),"VENCIDO",IF(F536=TODAY(),"HOY",IF(F536-TODAY()&lt;=7,"Esta semana","")))))</f>
        <v/>
      </c>
    </row>
    <row r="537" customFormat="false" ht="15" hidden="false" customHeight="false" outlineLevel="0" collapsed="false">
      <c r="A537" s="36"/>
      <c r="B537" s="35"/>
      <c r="C537" s="35"/>
      <c r="D537" s="35"/>
      <c r="E537" s="35"/>
      <c r="F537" s="36"/>
      <c r="G537" s="35"/>
      <c r="H537" s="35"/>
      <c r="I537" s="40" t="str">
        <f aca="true">IF(OR(E537="",H537="Hecho"),"",IF(F537="","Sin fecha",IF(F537&lt;TODAY(),"VENCIDO",IF(F537=TODAY(),"HOY",IF(F537-TODAY()&lt;=7,"Esta semana","")))))</f>
        <v/>
      </c>
    </row>
    <row r="538" customFormat="false" ht="15" hidden="false" customHeight="false" outlineLevel="0" collapsed="false">
      <c r="A538" s="36"/>
      <c r="B538" s="35"/>
      <c r="C538" s="35"/>
      <c r="D538" s="35"/>
      <c r="E538" s="35"/>
      <c r="F538" s="36"/>
      <c r="G538" s="35"/>
      <c r="H538" s="35"/>
      <c r="I538" s="40" t="str">
        <f aca="true">IF(OR(E538="",H538="Hecho"),"",IF(F538="","Sin fecha",IF(F538&lt;TODAY(),"VENCIDO",IF(F538=TODAY(),"HOY",IF(F538-TODAY()&lt;=7,"Esta semana","")))))</f>
        <v/>
      </c>
    </row>
    <row r="539" customFormat="false" ht="15" hidden="false" customHeight="false" outlineLevel="0" collapsed="false">
      <c r="A539" s="36"/>
      <c r="B539" s="35"/>
      <c r="C539" s="35"/>
      <c r="D539" s="35"/>
      <c r="E539" s="35"/>
      <c r="F539" s="36"/>
      <c r="G539" s="35"/>
      <c r="H539" s="35"/>
      <c r="I539" s="40" t="str">
        <f aca="true">IF(OR(E539="",H539="Hecho"),"",IF(F539="","Sin fecha",IF(F539&lt;TODAY(),"VENCIDO",IF(F539=TODAY(),"HOY",IF(F539-TODAY()&lt;=7,"Esta semana","")))))</f>
        <v/>
      </c>
    </row>
    <row r="540" customFormat="false" ht="15" hidden="false" customHeight="false" outlineLevel="0" collapsed="false">
      <c r="A540" s="36"/>
      <c r="B540" s="35"/>
      <c r="C540" s="35"/>
      <c r="D540" s="35"/>
      <c r="E540" s="35"/>
      <c r="F540" s="36"/>
      <c r="G540" s="35"/>
      <c r="H540" s="35"/>
      <c r="I540" s="40" t="str">
        <f aca="true">IF(OR(E540="",H540="Hecho"),"",IF(F540="","Sin fecha",IF(F540&lt;TODAY(),"VENCIDO",IF(F540=TODAY(),"HOY",IF(F540-TODAY()&lt;=7,"Esta semana","")))))</f>
        <v/>
      </c>
    </row>
    <row r="541" customFormat="false" ht="15" hidden="false" customHeight="false" outlineLevel="0" collapsed="false">
      <c r="A541" s="36"/>
      <c r="B541" s="35"/>
      <c r="C541" s="35"/>
      <c r="D541" s="35"/>
      <c r="E541" s="35"/>
      <c r="F541" s="36"/>
      <c r="G541" s="35"/>
      <c r="H541" s="35"/>
      <c r="I541" s="40" t="str">
        <f aca="true">IF(OR(E541="",H541="Hecho"),"",IF(F541="","Sin fecha",IF(F541&lt;TODAY(),"VENCIDO",IF(F541=TODAY(),"HOY",IF(F541-TODAY()&lt;=7,"Esta semana","")))))</f>
        <v/>
      </c>
    </row>
    <row r="542" customFormat="false" ht="15" hidden="false" customHeight="false" outlineLevel="0" collapsed="false">
      <c r="A542" s="36"/>
      <c r="B542" s="35"/>
      <c r="C542" s="35"/>
      <c r="D542" s="35"/>
      <c r="E542" s="35"/>
      <c r="F542" s="36"/>
      <c r="G542" s="35"/>
      <c r="H542" s="35"/>
      <c r="I542" s="40" t="str">
        <f aca="true">IF(OR(E542="",H542="Hecho"),"",IF(F542="","Sin fecha",IF(F542&lt;TODAY(),"VENCIDO",IF(F542=TODAY(),"HOY",IF(F542-TODAY()&lt;=7,"Esta semana","")))))</f>
        <v/>
      </c>
    </row>
    <row r="543" customFormat="false" ht="15" hidden="false" customHeight="false" outlineLevel="0" collapsed="false">
      <c r="A543" s="36"/>
      <c r="B543" s="35"/>
      <c r="C543" s="35"/>
      <c r="D543" s="35"/>
      <c r="E543" s="35"/>
      <c r="F543" s="36"/>
      <c r="G543" s="35"/>
      <c r="H543" s="35"/>
      <c r="I543" s="40" t="str">
        <f aca="true">IF(OR(E543="",H543="Hecho"),"",IF(F543="","Sin fecha",IF(F543&lt;TODAY(),"VENCIDO",IF(F543=TODAY(),"HOY",IF(F543-TODAY()&lt;=7,"Esta semana","")))))</f>
        <v/>
      </c>
    </row>
    <row r="544" customFormat="false" ht="15" hidden="false" customHeight="false" outlineLevel="0" collapsed="false">
      <c r="A544" s="36"/>
      <c r="B544" s="35"/>
      <c r="C544" s="35"/>
      <c r="D544" s="35"/>
      <c r="E544" s="35"/>
      <c r="F544" s="36"/>
      <c r="G544" s="35"/>
      <c r="H544" s="35"/>
      <c r="I544" s="40" t="str">
        <f aca="true">IF(OR(E544="",H544="Hecho"),"",IF(F544="","Sin fecha",IF(F544&lt;TODAY(),"VENCIDO",IF(F544=TODAY(),"HOY",IF(F544-TODAY()&lt;=7,"Esta semana","")))))</f>
        <v/>
      </c>
    </row>
    <row r="545" customFormat="false" ht="15" hidden="false" customHeight="false" outlineLevel="0" collapsed="false">
      <c r="A545" s="36"/>
      <c r="B545" s="35"/>
      <c r="C545" s="35"/>
      <c r="D545" s="35"/>
      <c r="E545" s="35"/>
      <c r="F545" s="36"/>
      <c r="G545" s="35"/>
      <c r="H545" s="35"/>
      <c r="I545" s="40" t="str">
        <f aca="true">IF(OR(E545="",H545="Hecho"),"",IF(F545="","Sin fecha",IF(F545&lt;TODAY(),"VENCIDO",IF(F545=TODAY(),"HOY",IF(F545-TODAY()&lt;=7,"Esta semana","")))))</f>
        <v/>
      </c>
    </row>
    <row r="546" customFormat="false" ht="15" hidden="false" customHeight="false" outlineLevel="0" collapsed="false">
      <c r="A546" s="36"/>
      <c r="B546" s="35"/>
      <c r="C546" s="35"/>
      <c r="D546" s="35"/>
      <c r="E546" s="35"/>
      <c r="F546" s="36"/>
      <c r="G546" s="35"/>
      <c r="H546" s="35"/>
      <c r="I546" s="40" t="str">
        <f aca="true">IF(OR(E546="",H546="Hecho"),"",IF(F546="","Sin fecha",IF(F546&lt;TODAY(),"VENCIDO",IF(F546=TODAY(),"HOY",IF(F546-TODAY()&lt;=7,"Esta semana","")))))</f>
        <v/>
      </c>
    </row>
    <row r="547" customFormat="false" ht="15" hidden="false" customHeight="false" outlineLevel="0" collapsed="false">
      <c r="A547" s="36"/>
      <c r="B547" s="35"/>
      <c r="C547" s="35"/>
      <c r="D547" s="35"/>
      <c r="E547" s="35"/>
      <c r="F547" s="36"/>
      <c r="G547" s="35"/>
      <c r="H547" s="35"/>
      <c r="I547" s="40" t="str">
        <f aca="true">IF(OR(E547="",H547="Hecho"),"",IF(F547="","Sin fecha",IF(F547&lt;TODAY(),"VENCIDO",IF(F547=TODAY(),"HOY",IF(F547-TODAY()&lt;=7,"Esta semana","")))))</f>
        <v/>
      </c>
    </row>
    <row r="548" customFormat="false" ht="15" hidden="false" customHeight="false" outlineLevel="0" collapsed="false">
      <c r="A548" s="36"/>
      <c r="B548" s="35"/>
      <c r="C548" s="35"/>
      <c r="D548" s="35"/>
      <c r="E548" s="35"/>
      <c r="F548" s="36"/>
      <c r="G548" s="35"/>
      <c r="H548" s="35"/>
      <c r="I548" s="40" t="str">
        <f aca="true">IF(OR(E548="",H548="Hecho"),"",IF(F548="","Sin fecha",IF(F548&lt;TODAY(),"VENCIDO",IF(F548=TODAY(),"HOY",IF(F548-TODAY()&lt;=7,"Esta semana","")))))</f>
        <v/>
      </c>
    </row>
    <row r="549" customFormat="false" ht="15" hidden="false" customHeight="false" outlineLevel="0" collapsed="false">
      <c r="A549" s="36"/>
      <c r="B549" s="35"/>
      <c r="C549" s="35"/>
      <c r="D549" s="35"/>
      <c r="E549" s="35"/>
      <c r="F549" s="36"/>
      <c r="G549" s="35"/>
      <c r="H549" s="35"/>
      <c r="I549" s="40" t="str">
        <f aca="true">IF(OR(E549="",H549="Hecho"),"",IF(F549="","Sin fecha",IF(F549&lt;TODAY(),"VENCIDO",IF(F549=TODAY(),"HOY",IF(F549-TODAY()&lt;=7,"Esta semana","")))))</f>
        <v/>
      </c>
    </row>
    <row r="550" customFormat="false" ht="15" hidden="false" customHeight="false" outlineLevel="0" collapsed="false">
      <c r="A550" s="36"/>
      <c r="B550" s="35"/>
      <c r="C550" s="35"/>
      <c r="D550" s="35"/>
      <c r="E550" s="35"/>
      <c r="F550" s="36"/>
      <c r="G550" s="35"/>
      <c r="H550" s="35"/>
      <c r="I550" s="40" t="str">
        <f aca="true">IF(OR(E550="",H550="Hecho"),"",IF(F550="","Sin fecha",IF(F550&lt;TODAY(),"VENCIDO",IF(F550=TODAY(),"HOY",IF(F550-TODAY()&lt;=7,"Esta semana","")))))</f>
        <v/>
      </c>
    </row>
    <row r="551" customFormat="false" ht="15" hidden="false" customHeight="false" outlineLevel="0" collapsed="false">
      <c r="A551" s="36"/>
      <c r="B551" s="35"/>
      <c r="C551" s="35"/>
      <c r="D551" s="35"/>
      <c r="E551" s="35"/>
      <c r="F551" s="36"/>
      <c r="G551" s="35"/>
      <c r="H551" s="35"/>
      <c r="I551" s="40" t="str">
        <f aca="true">IF(OR(E551="",H551="Hecho"),"",IF(F551="","Sin fecha",IF(F551&lt;TODAY(),"VENCIDO",IF(F551=TODAY(),"HOY",IF(F551-TODAY()&lt;=7,"Esta semana","")))))</f>
        <v/>
      </c>
    </row>
    <row r="552" customFormat="false" ht="15" hidden="false" customHeight="false" outlineLevel="0" collapsed="false">
      <c r="A552" s="36"/>
      <c r="B552" s="35"/>
      <c r="C552" s="35"/>
      <c r="D552" s="35"/>
      <c r="E552" s="35"/>
      <c r="F552" s="36"/>
      <c r="G552" s="35"/>
      <c r="H552" s="35"/>
      <c r="I552" s="40" t="str">
        <f aca="true">IF(OR(E552="",H552="Hecho"),"",IF(F552="","Sin fecha",IF(F552&lt;TODAY(),"VENCIDO",IF(F552=TODAY(),"HOY",IF(F552-TODAY()&lt;=7,"Esta semana","")))))</f>
        <v/>
      </c>
    </row>
    <row r="553" customFormat="false" ht="15" hidden="false" customHeight="false" outlineLevel="0" collapsed="false">
      <c r="A553" s="36"/>
      <c r="B553" s="35"/>
      <c r="C553" s="35"/>
      <c r="D553" s="35"/>
      <c r="E553" s="35"/>
      <c r="F553" s="36"/>
      <c r="G553" s="35"/>
      <c r="H553" s="35"/>
      <c r="I553" s="40" t="str">
        <f aca="true">IF(OR(E553="",H553="Hecho"),"",IF(F553="","Sin fecha",IF(F553&lt;TODAY(),"VENCIDO",IF(F553=TODAY(),"HOY",IF(F553-TODAY()&lt;=7,"Esta semana","")))))</f>
        <v/>
      </c>
    </row>
    <row r="554" customFormat="false" ht="15" hidden="false" customHeight="false" outlineLevel="0" collapsed="false">
      <c r="A554" s="36"/>
      <c r="B554" s="35"/>
      <c r="C554" s="35"/>
      <c r="D554" s="35"/>
      <c r="E554" s="35"/>
      <c r="F554" s="36"/>
      <c r="G554" s="35"/>
      <c r="H554" s="35"/>
      <c r="I554" s="40" t="str">
        <f aca="true">IF(OR(E554="",H554="Hecho"),"",IF(F554="","Sin fecha",IF(F554&lt;TODAY(),"VENCIDO",IF(F554=TODAY(),"HOY",IF(F554-TODAY()&lt;=7,"Esta semana","")))))</f>
        <v/>
      </c>
    </row>
    <row r="555" customFormat="false" ht="15" hidden="false" customHeight="false" outlineLevel="0" collapsed="false">
      <c r="A555" s="36"/>
      <c r="B555" s="35"/>
      <c r="C555" s="35"/>
      <c r="D555" s="35"/>
      <c r="E555" s="35"/>
      <c r="F555" s="36"/>
      <c r="G555" s="35"/>
      <c r="H555" s="35"/>
      <c r="I555" s="40" t="str">
        <f aca="true">IF(OR(E555="",H555="Hecho"),"",IF(F555="","Sin fecha",IF(F555&lt;TODAY(),"VENCIDO",IF(F555=TODAY(),"HOY",IF(F555-TODAY()&lt;=7,"Esta semana","")))))</f>
        <v/>
      </c>
    </row>
    <row r="556" customFormat="false" ht="15" hidden="false" customHeight="false" outlineLevel="0" collapsed="false">
      <c r="A556" s="36"/>
      <c r="B556" s="35"/>
      <c r="C556" s="35"/>
      <c r="D556" s="35"/>
      <c r="E556" s="35"/>
      <c r="F556" s="36"/>
      <c r="G556" s="35"/>
      <c r="H556" s="35"/>
      <c r="I556" s="40" t="str">
        <f aca="true">IF(OR(E556="",H556="Hecho"),"",IF(F556="","Sin fecha",IF(F556&lt;TODAY(),"VENCIDO",IF(F556=TODAY(),"HOY",IF(F556-TODAY()&lt;=7,"Esta semana","")))))</f>
        <v/>
      </c>
    </row>
    <row r="557" customFormat="false" ht="15" hidden="false" customHeight="false" outlineLevel="0" collapsed="false">
      <c r="A557" s="36"/>
      <c r="B557" s="35"/>
      <c r="C557" s="35"/>
      <c r="D557" s="35"/>
      <c r="E557" s="35"/>
      <c r="F557" s="36"/>
      <c r="G557" s="35"/>
      <c r="H557" s="35"/>
      <c r="I557" s="40" t="str">
        <f aca="true">IF(OR(E557="",H557="Hecho"),"",IF(F557="","Sin fecha",IF(F557&lt;TODAY(),"VENCIDO",IF(F557=TODAY(),"HOY",IF(F557-TODAY()&lt;=7,"Esta semana","")))))</f>
        <v/>
      </c>
    </row>
    <row r="558" customFormat="false" ht="15" hidden="false" customHeight="false" outlineLevel="0" collapsed="false">
      <c r="A558" s="36"/>
      <c r="B558" s="35"/>
      <c r="C558" s="35"/>
      <c r="D558" s="35"/>
      <c r="E558" s="35"/>
      <c r="F558" s="36"/>
      <c r="G558" s="35"/>
      <c r="H558" s="35"/>
      <c r="I558" s="40" t="str">
        <f aca="true">IF(OR(E558="",H558="Hecho"),"",IF(F558="","Sin fecha",IF(F558&lt;TODAY(),"VENCIDO",IF(F558=TODAY(),"HOY",IF(F558-TODAY()&lt;=7,"Esta semana","")))))</f>
        <v/>
      </c>
    </row>
    <row r="559" customFormat="false" ht="15" hidden="false" customHeight="false" outlineLevel="0" collapsed="false">
      <c r="A559" s="36"/>
      <c r="B559" s="35"/>
      <c r="C559" s="35"/>
      <c r="D559" s="35"/>
      <c r="E559" s="35"/>
      <c r="F559" s="36"/>
      <c r="G559" s="35"/>
      <c r="H559" s="35"/>
      <c r="I559" s="40" t="str">
        <f aca="true">IF(OR(E559="",H559="Hecho"),"",IF(F559="","Sin fecha",IF(F559&lt;TODAY(),"VENCIDO",IF(F559=TODAY(),"HOY",IF(F559-TODAY()&lt;=7,"Esta semana","")))))</f>
        <v/>
      </c>
    </row>
    <row r="560" customFormat="false" ht="15" hidden="false" customHeight="false" outlineLevel="0" collapsed="false">
      <c r="A560" s="36"/>
      <c r="B560" s="35"/>
      <c r="C560" s="35"/>
      <c r="D560" s="35"/>
      <c r="E560" s="35"/>
      <c r="F560" s="36"/>
      <c r="G560" s="35"/>
      <c r="H560" s="35"/>
      <c r="I560" s="40" t="str">
        <f aca="true">IF(OR(E560="",H560="Hecho"),"",IF(F560="","Sin fecha",IF(F560&lt;TODAY(),"VENCIDO",IF(F560=TODAY(),"HOY",IF(F560-TODAY()&lt;=7,"Esta semana","")))))</f>
        <v/>
      </c>
    </row>
    <row r="561" customFormat="false" ht="15" hidden="false" customHeight="false" outlineLevel="0" collapsed="false">
      <c r="A561" s="36"/>
      <c r="B561" s="35"/>
      <c r="C561" s="35"/>
      <c r="D561" s="35"/>
      <c r="E561" s="35"/>
      <c r="F561" s="36"/>
      <c r="G561" s="35"/>
      <c r="H561" s="35"/>
      <c r="I561" s="40" t="str">
        <f aca="true">IF(OR(E561="",H561="Hecho"),"",IF(F561="","Sin fecha",IF(F561&lt;TODAY(),"VENCIDO",IF(F561=TODAY(),"HOY",IF(F561-TODAY()&lt;=7,"Esta semana","")))))</f>
        <v/>
      </c>
    </row>
    <row r="562" customFormat="false" ht="15" hidden="false" customHeight="false" outlineLevel="0" collapsed="false">
      <c r="A562" s="36"/>
      <c r="B562" s="35"/>
      <c r="C562" s="35"/>
      <c r="D562" s="35"/>
      <c r="E562" s="35"/>
      <c r="F562" s="36"/>
      <c r="G562" s="35"/>
      <c r="H562" s="35"/>
      <c r="I562" s="40" t="str">
        <f aca="true">IF(OR(E562="",H562="Hecho"),"",IF(F562="","Sin fecha",IF(F562&lt;TODAY(),"VENCIDO",IF(F562=TODAY(),"HOY",IF(F562-TODAY()&lt;=7,"Esta semana","")))))</f>
        <v/>
      </c>
    </row>
    <row r="563" customFormat="false" ht="15" hidden="false" customHeight="false" outlineLevel="0" collapsed="false">
      <c r="A563" s="36"/>
      <c r="B563" s="35"/>
      <c r="C563" s="35"/>
      <c r="D563" s="35"/>
      <c r="E563" s="35"/>
      <c r="F563" s="36"/>
      <c r="G563" s="35"/>
      <c r="H563" s="35"/>
      <c r="I563" s="40" t="str">
        <f aca="true">IF(OR(E563="",H563="Hecho"),"",IF(F563="","Sin fecha",IF(F563&lt;TODAY(),"VENCIDO",IF(F563=TODAY(),"HOY",IF(F563-TODAY()&lt;=7,"Esta semana","")))))</f>
        <v/>
      </c>
    </row>
    <row r="564" customFormat="false" ht="15" hidden="false" customHeight="false" outlineLevel="0" collapsed="false">
      <c r="A564" s="36"/>
      <c r="B564" s="35"/>
      <c r="C564" s="35"/>
      <c r="D564" s="35"/>
      <c r="E564" s="35"/>
      <c r="F564" s="36"/>
      <c r="G564" s="35"/>
      <c r="H564" s="35"/>
      <c r="I564" s="40" t="str">
        <f aca="true">IF(OR(E564="",H564="Hecho"),"",IF(F564="","Sin fecha",IF(F564&lt;TODAY(),"VENCIDO",IF(F564=TODAY(),"HOY",IF(F564-TODAY()&lt;=7,"Esta semana","")))))</f>
        <v/>
      </c>
    </row>
    <row r="565" customFormat="false" ht="15" hidden="false" customHeight="false" outlineLevel="0" collapsed="false">
      <c r="A565" s="36"/>
      <c r="B565" s="35"/>
      <c r="C565" s="35"/>
      <c r="D565" s="35"/>
      <c r="E565" s="35"/>
      <c r="F565" s="36"/>
      <c r="G565" s="35"/>
      <c r="H565" s="35"/>
      <c r="I565" s="40" t="str">
        <f aca="true">IF(OR(E565="",H565="Hecho"),"",IF(F565="","Sin fecha",IF(F565&lt;TODAY(),"VENCIDO",IF(F565=TODAY(),"HOY",IF(F565-TODAY()&lt;=7,"Esta semana","")))))</f>
        <v/>
      </c>
    </row>
    <row r="566" customFormat="false" ht="15" hidden="false" customHeight="false" outlineLevel="0" collapsed="false">
      <c r="A566" s="36"/>
      <c r="B566" s="35"/>
      <c r="C566" s="35"/>
      <c r="D566" s="35"/>
      <c r="E566" s="35"/>
      <c r="F566" s="36"/>
      <c r="G566" s="35"/>
      <c r="H566" s="35"/>
      <c r="I566" s="40" t="str">
        <f aca="true">IF(OR(E566="",H566="Hecho"),"",IF(F566="","Sin fecha",IF(F566&lt;TODAY(),"VENCIDO",IF(F566=TODAY(),"HOY",IF(F566-TODAY()&lt;=7,"Esta semana","")))))</f>
        <v/>
      </c>
    </row>
    <row r="567" customFormat="false" ht="15" hidden="false" customHeight="false" outlineLevel="0" collapsed="false">
      <c r="A567" s="36"/>
      <c r="B567" s="35"/>
      <c r="C567" s="35"/>
      <c r="D567" s="35"/>
      <c r="E567" s="35"/>
      <c r="F567" s="36"/>
      <c r="G567" s="35"/>
      <c r="H567" s="35"/>
      <c r="I567" s="40" t="str">
        <f aca="true">IF(OR(E567="",H567="Hecho"),"",IF(F567="","Sin fecha",IF(F567&lt;TODAY(),"VENCIDO",IF(F567=TODAY(),"HOY",IF(F567-TODAY()&lt;=7,"Esta semana","")))))</f>
        <v/>
      </c>
    </row>
    <row r="568" customFormat="false" ht="15" hidden="false" customHeight="false" outlineLevel="0" collapsed="false">
      <c r="A568" s="36"/>
      <c r="B568" s="35"/>
      <c r="C568" s="35"/>
      <c r="D568" s="35"/>
      <c r="E568" s="35"/>
      <c r="F568" s="36"/>
      <c r="G568" s="35"/>
      <c r="H568" s="35"/>
      <c r="I568" s="40" t="str">
        <f aca="true">IF(OR(E568="",H568="Hecho"),"",IF(F568="","Sin fecha",IF(F568&lt;TODAY(),"VENCIDO",IF(F568=TODAY(),"HOY",IF(F568-TODAY()&lt;=7,"Esta semana","")))))</f>
        <v/>
      </c>
    </row>
    <row r="569" customFormat="false" ht="15" hidden="false" customHeight="false" outlineLevel="0" collapsed="false">
      <c r="A569" s="36"/>
      <c r="B569" s="35"/>
      <c r="C569" s="35"/>
      <c r="D569" s="35"/>
      <c r="E569" s="35"/>
      <c r="F569" s="36"/>
      <c r="G569" s="35"/>
      <c r="H569" s="35"/>
      <c r="I569" s="40" t="str">
        <f aca="true">IF(OR(E569="",H569="Hecho"),"",IF(F569="","Sin fecha",IF(F569&lt;TODAY(),"VENCIDO",IF(F569=TODAY(),"HOY",IF(F569-TODAY()&lt;=7,"Esta semana","")))))</f>
        <v/>
      </c>
    </row>
    <row r="570" customFormat="false" ht="15" hidden="false" customHeight="false" outlineLevel="0" collapsed="false">
      <c r="A570" s="36"/>
      <c r="B570" s="35"/>
      <c r="C570" s="35"/>
      <c r="D570" s="35"/>
      <c r="E570" s="35"/>
      <c r="F570" s="36"/>
      <c r="G570" s="35"/>
      <c r="H570" s="35"/>
      <c r="I570" s="40" t="str">
        <f aca="true">IF(OR(E570="",H570="Hecho"),"",IF(F570="","Sin fecha",IF(F570&lt;TODAY(),"VENCIDO",IF(F570=TODAY(),"HOY",IF(F570-TODAY()&lt;=7,"Esta semana","")))))</f>
        <v/>
      </c>
    </row>
    <row r="571" customFormat="false" ht="15" hidden="false" customHeight="false" outlineLevel="0" collapsed="false">
      <c r="A571" s="36"/>
      <c r="B571" s="35"/>
      <c r="C571" s="35"/>
      <c r="D571" s="35"/>
      <c r="E571" s="35"/>
      <c r="F571" s="36"/>
      <c r="G571" s="35"/>
      <c r="H571" s="35"/>
      <c r="I571" s="40" t="str">
        <f aca="true">IF(OR(E571="",H571="Hecho"),"",IF(F571="","Sin fecha",IF(F571&lt;TODAY(),"VENCIDO",IF(F571=TODAY(),"HOY",IF(F571-TODAY()&lt;=7,"Esta semana","")))))</f>
        <v/>
      </c>
    </row>
    <row r="572" customFormat="false" ht="15" hidden="false" customHeight="false" outlineLevel="0" collapsed="false">
      <c r="A572" s="36"/>
      <c r="B572" s="35"/>
      <c r="C572" s="35"/>
      <c r="D572" s="35"/>
      <c r="E572" s="35"/>
      <c r="F572" s="36"/>
      <c r="G572" s="35"/>
      <c r="H572" s="35"/>
      <c r="I572" s="40" t="str">
        <f aca="true">IF(OR(E572="",H572="Hecho"),"",IF(F572="","Sin fecha",IF(F572&lt;TODAY(),"VENCIDO",IF(F572=TODAY(),"HOY",IF(F572-TODAY()&lt;=7,"Esta semana","")))))</f>
        <v/>
      </c>
    </row>
    <row r="573" customFormat="false" ht="15" hidden="false" customHeight="false" outlineLevel="0" collapsed="false">
      <c r="A573" s="36"/>
      <c r="B573" s="35"/>
      <c r="C573" s="35"/>
      <c r="D573" s="35"/>
      <c r="E573" s="35"/>
      <c r="F573" s="36"/>
      <c r="G573" s="35"/>
      <c r="H573" s="35"/>
      <c r="I573" s="40" t="str">
        <f aca="true">IF(OR(E573="",H573="Hecho"),"",IF(F573="","Sin fecha",IF(F573&lt;TODAY(),"VENCIDO",IF(F573=TODAY(),"HOY",IF(F573-TODAY()&lt;=7,"Esta semana","")))))</f>
        <v/>
      </c>
    </row>
    <row r="574" customFormat="false" ht="15" hidden="false" customHeight="false" outlineLevel="0" collapsed="false">
      <c r="A574" s="36"/>
      <c r="B574" s="35"/>
      <c r="C574" s="35"/>
      <c r="D574" s="35"/>
      <c r="E574" s="35"/>
      <c r="F574" s="36"/>
      <c r="G574" s="35"/>
      <c r="H574" s="35"/>
      <c r="I574" s="40" t="str">
        <f aca="true">IF(OR(E574="",H574="Hecho"),"",IF(F574="","Sin fecha",IF(F574&lt;TODAY(),"VENCIDO",IF(F574=TODAY(),"HOY",IF(F574-TODAY()&lt;=7,"Esta semana","")))))</f>
        <v/>
      </c>
    </row>
    <row r="575" customFormat="false" ht="15" hidden="false" customHeight="false" outlineLevel="0" collapsed="false">
      <c r="A575" s="36"/>
      <c r="B575" s="35"/>
      <c r="C575" s="35"/>
      <c r="D575" s="35"/>
      <c r="E575" s="35"/>
      <c r="F575" s="36"/>
      <c r="G575" s="35"/>
      <c r="H575" s="35"/>
      <c r="I575" s="40" t="str">
        <f aca="true">IF(OR(E575="",H575="Hecho"),"",IF(F575="","Sin fecha",IF(F575&lt;TODAY(),"VENCIDO",IF(F575=TODAY(),"HOY",IF(F575-TODAY()&lt;=7,"Esta semana","")))))</f>
        <v/>
      </c>
    </row>
    <row r="576" customFormat="false" ht="15" hidden="false" customHeight="false" outlineLevel="0" collapsed="false">
      <c r="A576" s="36"/>
      <c r="B576" s="35"/>
      <c r="C576" s="35"/>
      <c r="D576" s="35"/>
      <c r="E576" s="35"/>
      <c r="F576" s="36"/>
      <c r="G576" s="35"/>
      <c r="H576" s="35"/>
      <c r="I576" s="40" t="str">
        <f aca="true">IF(OR(E576="",H576="Hecho"),"",IF(F576="","Sin fecha",IF(F576&lt;TODAY(),"VENCIDO",IF(F576=TODAY(),"HOY",IF(F576-TODAY()&lt;=7,"Esta semana","")))))</f>
        <v/>
      </c>
    </row>
    <row r="577" customFormat="false" ht="15" hidden="false" customHeight="false" outlineLevel="0" collapsed="false">
      <c r="A577" s="36"/>
      <c r="B577" s="35"/>
      <c r="C577" s="35"/>
      <c r="D577" s="35"/>
      <c r="E577" s="35"/>
      <c r="F577" s="36"/>
      <c r="G577" s="35"/>
      <c r="H577" s="35"/>
      <c r="I577" s="40" t="str">
        <f aca="true">IF(OR(E577="",H577="Hecho"),"",IF(F577="","Sin fecha",IF(F577&lt;TODAY(),"VENCIDO",IF(F577=TODAY(),"HOY",IF(F577-TODAY()&lt;=7,"Esta semana","")))))</f>
        <v/>
      </c>
    </row>
    <row r="578" customFormat="false" ht="15" hidden="false" customHeight="false" outlineLevel="0" collapsed="false">
      <c r="A578" s="36"/>
      <c r="B578" s="35"/>
      <c r="C578" s="35"/>
      <c r="D578" s="35"/>
      <c r="E578" s="35"/>
      <c r="F578" s="36"/>
      <c r="G578" s="35"/>
      <c r="H578" s="35"/>
      <c r="I578" s="40" t="str">
        <f aca="true">IF(OR(E578="",H578="Hecho"),"",IF(F578="","Sin fecha",IF(F578&lt;TODAY(),"VENCIDO",IF(F578=TODAY(),"HOY",IF(F578-TODAY()&lt;=7,"Esta semana","")))))</f>
        <v/>
      </c>
    </row>
    <row r="579" customFormat="false" ht="15" hidden="false" customHeight="false" outlineLevel="0" collapsed="false">
      <c r="A579" s="36"/>
      <c r="B579" s="35"/>
      <c r="C579" s="35"/>
      <c r="D579" s="35"/>
      <c r="E579" s="35"/>
      <c r="F579" s="36"/>
      <c r="G579" s="35"/>
      <c r="H579" s="35"/>
      <c r="I579" s="40" t="str">
        <f aca="true">IF(OR(E579="",H579="Hecho"),"",IF(F579="","Sin fecha",IF(F579&lt;TODAY(),"VENCIDO",IF(F579=TODAY(),"HOY",IF(F579-TODAY()&lt;=7,"Esta semana","")))))</f>
        <v/>
      </c>
    </row>
    <row r="580" customFormat="false" ht="15" hidden="false" customHeight="false" outlineLevel="0" collapsed="false">
      <c r="A580" s="36"/>
      <c r="B580" s="35"/>
      <c r="C580" s="35"/>
      <c r="D580" s="35"/>
      <c r="E580" s="35"/>
      <c r="F580" s="36"/>
      <c r="G580" s="35"/>
      <c r="H580" s="35"/>
      <c r="I580" s="40" t="str">
        <f aca="true">IF(OR(E580="",H580="Hecho"),"",IF(F580="","Sin fecha",IF(F580&lt;TODAY(),"VENCIDO",IF(F580=TODAY(),"HOY",IF(F580-TODAY()&lt;=7,"Esta semana","")))))</f>
        <v/>
      </c>
    </row>
    <row r="581" customFormat="false" ht="15" hidden="false" customHeight="false" outlineLevel="0" collapsed="false">
      <c r="A581" s="36"/>
      <c r="B581" s="35"/>
      <c r="C581" s="35"/>
      <c r="D581" s="35"/>
      <c r="E581" s="35"/>
      <c r="F581" s="36"/>
      <c r="G581" s="35"/>
      <c r="H581" s="35"/>
      <c r="I581" s="40" t="str">
        <f aca="true">IF(OR(E581="",H581="Hecho"),"",IF(F581="","Sin fecha",IF(F581&lt;TODAY(),"VENCIDO",IF(F581=TODAY(),"HOY",IF(F581-TODAY()&lt;=7,"Esta semana","")))))</f>
        <v/>
      </c>
    </row>
    <row r="582" customFormat="false" ht="15" hidden="false" customHeight="false" outlineLevel="0" collapsed="false">
      <c r="A582" s="36"/>
      <c r="B582" s="35"/>
      <c r="C582" s="35"/>
      <c r="D582" s="35"/>
      <c r="E582" s="35"/>
      <c r="F582" s="36"/>
      <c r="G582" s="35"/>
      <c r="H582" s="35"/>
      <c r="I582" s="40" t="str">
        <f aca="true">IF(OR(E582="",H582="Hecho"),"",IF(F582="","Sin fecha",IF(F582&lt;TODAY(),"VENCIDO",IF(F582=TODAY(),"HOY",IF(F582-TODAY()&lt;=7,"Esta semana","")))))</f>
        <v/>
      </c>
    </row>
    <row r="583" customFormat="false" ht="15" hidden="false" customHeight="false" outlineLevel="0" collapsed="false">
      <c r="A583" s="36"/>
      <c r="B583" s="35"/>
      <c r="C583" s="35"/>
      <c r="D583" s="35"/>
      <c r="E583" s="35"/>
      <c r="F583" s="36"/>
      <c r="G583" s="35"/>
      <c r="H583" s="35"/>
      <c r="I583" s="40" t="str">
        <f aca="true">IF(OR(E583="",H583="Hecho"),"",IF(F583="","Sin fecha",IF(F583&lt;TODAY(),"VENCIDO",IF(F583=TODAY(),"HOY",IF(F583-TODAY()&lt;=7,"Esta semana","")))))</f>
        <v/>
      </c>
    </row>
    <row r="584" customFormat="false" ht="15" hidden="false" customHeight="false" outlineLevel="0" collapsed="false">
      <c r="A584" s="36"/>
      <c r="B584" s="35"/>
      <c r="C584" s="35"/>
      <c r="D584" s="35"/>
      <c r="E584" s="35"/>
      <c r="F584" s="36"/>
      <c r="G584" s="35"/>
      <c r="H584" s="35"/>
      <c r="I584" s="40" t="str">
        <f aca="true">IF(OR(E584="",H584="Hecho"),"",IF(F584="","Sin fecha",IF(F584&lt;TODAY(),"VENCIDO",IF(F584=TODAY(),"HOY",IF(F584-TODAY()&lt;=7,"Esta semana","")))))</f>
        <v/>
      </c>
    </row>
    <row r="585" customFormat="false" ht="15" hidden="false" customHeight="false" outlineLevel="0" collapsed="false">
      <c r="A585" s="36"/>
      <c r="B585" s="35"/>
      <c r="C585" s="35"/>
      <c r="D585" s="35"/>
      <c r="E585" s="35"/>
      <c r="F585" s="36"/>
      <c r="G585" s="35"/>
      <c r="H585" s="35"/>
      <c r="I585" s="40" t="str">
        <f aca="true">IF(OR(E585="",H585="Hecho"),"",IF(F585="","Sin fecha",IF(F585&lt;TODAY(),"VENCIDO",IF(F585=TODAY(),"HOY",IF(F585-TODAY()&lt;=7,"Esta semana","")))))</f>
        <v/>
      </c>
    </row>
    <row r="586" customFormat="false" ht="15" hidden="false" customHeight="false" outlineLevel="0" collapsed="false">
      <c r="A586" s="36"/>
      <c r="B586" s="35"/>
      <c r="C586" s="35"/>
      <c r="D586" s="35"/>
      <c r="E586" s="35"/>
      <c r="F586" s="36"/>
      <c r="G586" s="35"/>
      <c r="H586" s="35"/>
      <c r="I586" s="40" t="str">
        <f aca="true">IF(OR(E586="",H586="Hecho"),"",IF(F586="","Sin fecha",IF(F586&lt;TODAY(),"VENCIDO",IF(F586=TODAY(),"HOY",IF(F586-TODAY()&lt;=7,"Esta semana","")))))</f>
        <v/>
      </c>
    </row>
    <row r="587" customFormat="false" ht="15" hidden="false" customHeight="false" outlineLevel="0" collapsed="false">
      <c r="A587" s="36"/>
      <c r="B587" s="35"/>
      <c r="C587" s="35"/>
      <c r="D587" s="35"/>
      <c r="E587" s="35"/>
      <c r="F587" s="36"/>
      <c r="G587" s="35"/>
      <c r="H587" s="35"/>
      <c r="I587" s="40" t="str">
        <f aca="true">IF(OR(E587="",H587="Hecho"),"",IF(F587="","Sin fecha",IF(F587&lt;TODAY(),"VENCIDO",IF(F587=TODAY(),"HOY",IF(F587-TODAY()&lt;=7,"Esta semana","")))))</f>
        <v/>
      </c>
    </row>
    <row r="588" customFormat="false" ht="15" hidden="false" customHeight="false" outlineLevel="0" collapsed="false">
      <c r="A588" s="36"/>
      <c r="B588" s="35"/>
      <c r="C588" s="35"/>
      <c r="D588" s="35"/>
      <c r="E588" s="35"/>
      <c r="F588" s="36"/>
      <c r="G588" s="35"/>
      <c r="H588" s="35"/>
      <c r="I588" s="40" t="str">
        <f aca="true">IF(OR(E588="",H588="Hecho"),"",IF(F588="","Sin fecha",IF(F588&lt;TODAY(),"VENCIDO",IF(F588=TODAY(),"HOY",IF(F588-TODAY()&lt;=7,"Esta semana","")))))</f>
        <v/>
      </c>
    </row>
    <row r="589" customFormat="false" ht="15" hidden="false" customHeight="false" outlineLevel="0" collapsed="false">
      <c r="A589" s="36"/>
      <c r="B589" s="35"/>
      <c r="C589" s="35"/>
      <c r="D589" s="35"/>
      <c r="E589" s="35"/>
      <c r="F589" s="36"/>
      <c r="G589" s="35"/>
      <c r="H589" s="35"/>
      <c r="I589" s="40" t="str">
        <f aca="true">IF(OR(E589="",H589="Hecho"),"",IF(F589="","Sin fecha",IF(F589&lt;TODAY(),"VENCIDO",IF(F589=TODAY(),"HOY",IF(F589-TODAY()&lt;=7,"Esta semana","")))))</f>
        <v/>
      </c>
    </row>
    <row r="590" customFormat="false" ht="15" hidden="false" customHeight="false" outlineLevel="0" collapsed="false">
      <c r="A590" s="36"/>
      <c r="B590" s="35"/>
      <c r="C590" s="35"/>
      <c r="D590" s="35"/>
      <c r="E590" s="35"/>
      <c r="F590" s="36"/>
      <c r="G590" s="35"/>
      <c r="H590" s="35"/>
      <c r="I590" s="40" t="str">
        <f aca="true">IF(OR(E590="",H590="Hecho"),"",IF(F590="","Sin fecha",IF(F590&lt;TODAY(),"VENCIDO",IF(F590=TODAY(),"HOY",IF(F590-TODAY()&lt;=7,"Esta semana","")))))</f>
        <v/>
      </c>
    </row>
    <row r="591" customFormat="false" ht="15" hidden="false" customHeight="false" outlineLevel="0" collapsed="false">
      <c r="A591" s="36"/>
      <c r="B591" s="35"/>
      <c r="C591" s="35"/>
      <c r="D591" s="35"/>
      <c r="E591" s="35"/>
      <c r="F591" s="36"/>
      <c r="G591" s="35"/>
      <c r="H591" s="35"/>
      <c r="I591" s="40" t="str">
        <f aca="true">IF(OR(E591="",H591="Hecho"),"",IF(F591="","Sin fecha",IF(F591&lt;TODAY(),"VENCIDO",IF(F591=TODAY(),"HOY",IF(F591-TODAY()&lt;=7,"Esta semana","")))))</f>
        <v/>
      </c>
    </row>
    <row r="592" customFormat="false" ht="15" hidden="false" customHeight="false" outlineLevel="0" collapsed="false">
      <c r="A592" s="36"/>
      <c r="B592" s="35"/>
      <c r="C592" s="35"/>
      <c r="D592" s="35"/>
      <c r="E592" s="35"/>
      <c r="F592" s="36"/>
      <c r="G592" s="35"/>
      <c r="H592" s="35"/>
      <c r="I592" s="40" t="str">
        <f aca="true">IF(OR(E592="",H592="Hecho"),"",IF(F592="","Sin fecha",IF(F592&lt;TODAY(),"VENCIDO",IF(F592=TODAY(),"HOY",IF(F592-TODAY()&lt;=7,"Esta semana","")))))</f>
        <v/>
      </c>
    </row>
    <row r="593" customFormat="false" ht="15" hidden="false" customHeight="false" outlineLevel="0" collapsed="false">
      <c r="A593" s="36"/>
      <c r="B593" s="35"/>
      <c r="C593" s="35"/>
      <c r="D593" s="35"/>
      <c r="E593" s="35"/>
      <c r="F593" s="36"/>
      <c r="G593" s="35"/>
      <c r="H593" s="35"/>
      <c r="I593" s="40" t="str">
        <f aca="true">IF(OR(E593="",H593="Hecho"),"",IF(F593="","Sin fecha",IF(F593&lt;TODAY(),"VENCIDO",IF(F593=TODAY(),"HOY",IF(F593-TODAY()&lt;=7,"Esta semana","")))))</f>
        <v/>
      </c>
    </row>
    <row r="594" customFormat="false" ht="15" hidden="false" customHeight="false" outlineLevel="0" collapsed="false">
      <c r="A594" s="36"/>
      <c r="B594" s="35"/>
      <c r="C594" s="35"/>
      <c r="D594" s="35"/>
      <c r="E594" s="35"/>
      <c r="F594" s="36"/>
      <c r="G594" s="35"/>
      <c r="H594" s="35"/>
      <c r="I594" s="40" t="str">
        <f aca="true">IF(OR(E594="",H594="Hecho"),"",IF(F594="","Sin fecha",IF(F594&lt;TODAY(),"VENCIDO",IF(F594=TODAY(),"HOY",IF(F594-TODAY()&lt;=7,"Esta semana","")))))</f>
        <v/>
      </c>
    </row>
    <row r="595" customFormat="false" ht="15" hidden="false" customHeight="false" outlineLevel="0" collapsed="false">
      <c r="A595" s="36"/>
      <c r="B595" s="35"/>
      <c r="C595" s="35"/>
      <c r="D595" s="35"/>
      <c r="E595" s="35"/>
      <c r="F595" s="36"/>
      <c r="G595" s="35"/>
      <c r="H595" s="35"/>
      <c r="I595" s="40" t="str">
        <f aca="true">IF(OR(E595="",H595="Hecho"),"",IF(F595="","Sin fecha",IF(F595&lt;TODAY(),"VENCIDO",IF(F595=TODAY(),"HOY",IF(F595-TODAY()&lt;=7,"Esta semana","")))))</f>
        <v/>
      </c>
    </row>
    <row r="596" customFormat="false" ht="15" hidden="false" customHeight="false" outlineLevel="0" collapsed="false">
      <c r="A596" s="36"/>
      <c r="B596" s="35"/>
      <c r="C596" s="35"/>
      <c r="D596" s="35"/>
      <c r="E596" s="35"/>
      <c r="F596" s="36"/>
      <c r="G596" s="35"/>
      <c r="H596" s="35"/>
      <c r="I596" s="40" t="str">
        <f aca="true">IF(OR(E596="",H596="Hecho"),"",IF(F596="","Sin fecha",IF(F596&lt;TODAY(),"VENCIDO",IF(F596=TODAY(),"HOY",IF(F596-TODAY()&lt;=7,"Esta semana","")))))</f>
        <v/>
      </c>
    </row>
    <row r="597" customFormat="false" ht="15" hidden="false" customHeight="false" outlineLevel="0" collapsed="false">
      <c r="A597" s="36"/>
      <c r="B597" s="35"/>
      <c r="C597" s="35"/>
      <c r="D597" s="35"/>
      <c r="E597" s="35"/>
      <c r="F597" s="36"/>
      <c r="G597" s="35"/>
      <c r="H597" s="35"/>
      <c r="I597" s="40" t="str">
        <f aca="true">IF(OR(E597="",H597="Hecho"),"",IF(F597="","Sin fecha",IF(F597&lt;TODAY(),"VENCIDO",IF(F597=TODAY(),"HOY",IF(F597-TODAY()&lt;=7,"Esta semana","")))))</f>
        <v/>
      </c>
    </row>
    <row r="598" customFormat="false" ht="15" hidden="false" customHeight="false" outlineLevel="0" collapsed="false">
      <c r="A598" s="36"/>
      <c r="B598" s="35"/>
      <c r="C598" s="35"/>
      <c r="D598" s="35"/>
      <c r="E598" s="35"/>
      <c r="F598" s="36"/>
      <c r="G598" s="35"/>
      <c r="H598" s="35"/>
      <c r="I598" s="40" t="str">
        <f aca="true">IF(OR(E598="",H598="Hecho"),"",IF(F598="","Sin fecha",IF(F598&lt;TODAY(),"VENCIDO",IF(F598=TODAY(),"HOY",IF(F598-TODAY()&lt;=7,"Esta semana","")))))</f>
        <v/>
      </c>
    </row>
    <row r="599" customFormat="false" ht="15" hidden="false" customHeight="false" outlineLevel="0" collapsed="false">
      <c r="A599" s="36"/>
      <c r="B599" s="35"/>
      <c r="C599" s="35"/>
      <c r="D599" s="35"/>
      <c r="E599" s="35"/>
      <c r="F599" s="36"/>
      <c r="G599" s="35"/>
      <c r="H599" s="35"/>
      <c r="I599" s="40" t="str">
        <f aca="true">IF(OR(E599="",H599="Hecho"),"",IF(F599="","Sin fecha",IF(F599&lt;TODAY(),"VENCIDO",IF(F599=TODAY(),"HOY",IF(F599-TODAY()&lt;=7,"Esta semana","")))))</f>
        <v/>
      </c>
    </row>
    <row r="600" customFormat="false" ht="15" hidden="false" customHeight="false" outlineLevel="0" collapsed="false">
      <c r="A600" s="36"/>
      <c r="B600" s="35"/>
      <c r="C600" s="35"/>
      <c r="D600" s="35"/>
      <c r="E600" s="35"/>
      <c r="F600" s="36"/>
      <c r="G600" s="35"/>
      <c r="H600" s="35"/>
      <c r="I600" s="40" t="str">
        <f aca="true">IF(OR(E600="",H600="Hecho"),"",IF(F600="","Sin fecha",IF(F600&lt;TODAY(),"VENCIDO",IF(F600=TODAY(),"HOY",IF(F600-TODAY()&lt;=7,"Esta semana","")))))</f>
        <v/>
      </c>
    </row>
    <row r="601" customFormat="false" ht="15" hidden="false" customHeight="false" outlineLevel="0" collapsed="false">
      <c r="A601" s="36"/>
      <c r="B601" s="35"/>
      <c r="C601" s="35"/>
      <c r="D601" s="35"/>
      <c r="E601" s="35"/>
      <c r="F601" s="36"/>
      <c r="G601" s="35"/>
      <c r="H601" s="35"/>
      <c r="I601" s="40" t="str">
        <f aca="true">IF(OR(E601="",H601="Hecho"),"",IF(F601="","Sin fecha",IF(F601&lt;TODAY(),"VENCIDO",IF(F601=TODAY(),"HOY",IF(F601-TODAY()&lt;=7,"Esta semana","")))))</f>
        <v/>
      </c>
    </row>
    <row r="602" customFormat="false" ht="15" hidden="false" customHeight="false" outlineLevel="0" collapsed="false">
      <c r="A602" s="36"/>
      <c r="B602" s="35"/>
      <c r="C602" s="35"/>
      <c r="D602" s="35"/>
      <c r="E602" s="35"/>
      <c r="F602" s="36"/>
      <c r="G602" s="35"/>
      <c r="H602" s="35"/>
      <c r="I602" s="40" t="str">
        <f aca="true">IF(OR(E602="",H602="Hecho"),"",IF(F602="","Sin fecha",IF(F602&lt;TODAY(),"VENCIDO",IF(F602=TODAY(),"HOY",IF(F602-TODAY()&lt;=7,"Esta semana","")))))</f>
        <v/>
      </c>
    </row>
    <row r="603" customFormat="false" ht="15" hidden="false" customHeight="false" outlineLevel="0" collapsed="false">
      <c r="A603" s="36"/>
      <c r="B603" s="35"/>
      <c r="C603" s="35"/>
      <c r="D603" s="35"/>
      <c r="E603" s="35"/>
      <c r="F603" s="36"/>
      <c r="G603" s="35"/>
      <c r="H603" s="35"/>
      <c r="I603" s="40" t="str">
        <f aca="true">IF(OR(E603="",H603="Hecho"),"",IF(F603="","Sin fecha",IF(F603&lt;TODAY(),"VENCIDO",IF(F603=TODAY(),"HOY",IF(F603-TODAY()&lt;=7,"Esta semana","")))))</f>
        <v/>
      </c>
    </row>
    <row r="604" customFormat="false" ht="15" hidden="false" customHeight="false" outlineLevel="0" collapsed="false">
      <c r="A604" s="36"/>
      <c r="B604" s="35"/>
      <c r="C604" s="35"/>
      <c r="D604" s="35"/>
      <c r="E604" s="35"/>
      <c r="F604" s="36"/>
      <c r="G604" s="35"/>
      <c r="H604" s="35"/>
      <c r="I604" s="40" t="str">
        <f aca="true">IF(OR(E604="",H604="Hecho"),"",IF(F604="","Sin fecha",IF(F604&lt;TODAY(),"VENCIDO",IF(F604=TODAY(),"HOY",IF(F604-TODAY()&lt;=7,"Esta semana","")))))</f>
        <v/>
      </c>
    </row>
    <row r="605" customFormat="false" ht="15" hidden="false" customHeight="false" outlineLevel="0" collapsed="false">
      <c r="A605" s="36"/>
      <c r="B605" s="35"/>
      <c r="C605" s="35"/>
      <c r="D605" s="35"/>
      <c r="E605" s="35"/>
      <c r="F605" s="36"/>
      <c r="G605" s="35"/>
      <c r="H605" s="35"/>
      <c r="I605" s="40" t="str">
        <f aca="true">IF(OR(E605="",H605="Hecho"),"",IF(F605="","Sin fecha",IF(F605&lt;TODAY(),"VENCIDO",IF(F605=TODAY(),"HOY",IF(F605-TODAY()&lt;=7,"Esta semana","")))))</f>
        <v/>
      </c>
    </row>
    <row r="606" customFormat="false" ht="15" hidden="false" customHeight="false" outlineLevel="0" collapsed="false">
      <c r="A606" s="36"/>
      <c r="B606" s="35"/>
      <c r="C606" s="35"/>
      <c r="D606" s="35"/>
      <c r="E606" s="35"/>
      <c r="F606" s="36"/>
      <c r="G606" s="35"/>
      <c r="H606" s="35"/>
      <c r="I606" s="40" t="str">
        <f aca="true">IF(OR(E606="",H606="Hecho"),"",IF(F606="","Sin fecha",IF(F606&lt;TODAY(),"VENCIDO",IF(F606=TODAY(),"HOY",IF(F606-TODAY()&lt;=7,"Esta semana","")))))</f>
        <v/>
      </c>
    </row>
    <row r="607" customFormat="false" ht="15" hidden="false" customHeight="false" outlineLevel="0" collapsed="false">
      <c r="A607" s="36"/>
      <c r="B607" s="35"/>
      <c r="C607" s="35"/>
      <c r="D607" s="35"/>
      <c r="E607" s="35"/>
      <c r="F607" s="36"/>
      <c r="G607" s="35"/>
      <c r="H607" s="35"/>
      <c r="I607" s="40" t="str">
        <f aca="true">IF(OR(E607="",H607="Hecho"),"",IF(F607="","Sin fecha",IF(F607&lt;TODAY(),"VENCIDO",IF(F607=TODAY(),"HOY",IF(F607-TODAY()&lt;=7,"Esta semana","")))))</f>
        <v/>
      </c>
    </row>
    <row r="608" customFormat="false" ht="15" hidden="false" customHeight="false" outlineLevel="0" collapsed="false">
      <c r="A608" s="36"/>
      <c r="B608" s="35"/>
      <c r="C608" s="35"/>
      <c r="D608" s="35"/>
      <c r="E608" s="35"/>
      <c r="F608" s="36"/>
      <c r="G608" s="35"/>
      <c r="H608" s="35"/>
      <c r="I608" s="40" t="str">
        <f aca="true">IF(OR(E608="",H608="Hecho"),"",IF(F608="","Sin fecha",IF(F608&lt;TODAY(),"VENCIDO",IF(F608=TODAY(),"HOY",IF(F608-TODAY()&lt;=7,"Esta semana","")))))</f>
        <v/>
      </c>
    </row>
    <row r="609" customFormat="false" ht="15" hidden="false" customHeight="false" outlineLevel="0" collapsed="false">
      <c r="A609" s="36"/>
      <c r="B609" s="35"/>
      <c r="C609" s="35"/>
      <c r="D609" s="35"/>
      <c r="E609" s="35"/>
      <c r="F609" s="36"/>
      <c r="G609" s="35"/>
      <c r="H609" s="35"/>
      <c r="I609" s="40" t="str">
        <f aca="true">IF(OR(E609="",H609="Hecho"),"",IF(F609="","Sin fecha",IF(F609&lt;TODAY(),"VENCIDO",IF(F609=TODAY(),"HOY",IF(F609-TODAY()&lt;=7,"Esta semana","")))))</f>
        <v/>
      </c>
    </row>
    <row r="610" customFormat="false" ht="15" hidden="false" customHeight="false" outlineLevel="0" collapsed="false">
      <c r="A610" s="36"/>
      <c r="B610" s="35"/>
      <c r="C610" s="35"/>
      <c r="D610" s="35"/>
      <c r="E610" s="35"/>
      <c r="F610" s="36"/>
      <c r="G610" s="35"/>
      <c r="H610" s="35"/>
      <c r="I610" s="40" t="str">
        <f aca="true">IF(OR(E610="",H610="Hecho"),"",IF(F610="","Sin fecha",IF(F610&lt;TODAY(),"VENCIDO",IF(F610=TODAY(),"HOY",IF(F610-TODAY()&lt;=7,"Esta semana","")))))</f>
        <v/>
      </c>
    </row>
    <row r="611" customFormat="false" ht="15" hidden="false" customHeight="false" outlineLevel="0" collapsed="false">
      <c r="A611" s="36"/>
      <c r="B611" s="35"/>
      <c r="C611" s="35"/>
      <c r="D611" s="35"/>
      <c r="E611" s="35"/>
      <c r="F611" s="36"/>
      <c r="G611" s="35"/>
      <c r="H611" s="35"/>
      <c r="I611" s="40" t="str">
        <f aca="true">IF(OR(E611="",H611="Hecho"),"",IF(F611="","Sin fecha",IF(F611&lt;TODAY(),"VENCIDO",IF(F611=TODAY(),"HOY",IF(F611-TODAY()&lt;=7,"Esta semana","")))))</f>
        <v/>
      </c>
    </row>
    <row r="612" customFormat="false" ht="15" hidden="false" customHeight="false" outlineLevel="0" collapsed="false">
      <c r="A612" s="36"/>
      <c r="B612" s="35"/>
      <c r="C612" s="35"/>
      <c r="D612" s="35"/>
      <c r="E612" s="35"/>
      <c r="F612" s="36"/>
      <c r="G612" s="35"/>
      <c r="H612" s="35"/>
      <c r="I612" s="40" t="str">
        <f aca="true">IF(OR(E612="",H612="Hecho"),"",IF(F612="","Sin fecha",IF(F612&lt;TODAY(),"VENCIDO",IF(F612=TODAY(),"HOY",IF(F612-TODAY()&lt;=7,"Esta semana","")))))</f>
        <v/>
      </c>
    </row>
    <row r="613" customFormat="false" ht="15" hidden="false" customHeight="false" outlineLevel="0" collapsed="false">
      <c r="A613" s="36"/>
      <c r="B613" s="35"/>
      <c r="C613" s="35"/>
      <c r="D613" s="35"/>
      <c r="E613" s="35"/>
      <c r="F613" s="36"/>
      <c r="G613" s="35"/>
      <c r="H613" s="35"/>
      <c r="I613" s="40" t="str">
        <f aca="true">IF(OR(E613="",H613="Hecho"),"",IF(F613="","Sin fecha",IF(F613&lt;TODAY(),"VENCIDO",IF(F613=TODAY(),"HOY",IF(F613-TODAY()&lt;=7,"Esta semana","")))))</f>
        <v/>
      </c>
    </row>
    <row r="614" customFormat="false" ht="15" hidden="false" customHeight="false" outlineLevel="0" collapsed="false">
      <c r="A614" s="36"/>
      <c r="B614" s="35"/>
      <c r="C614" s="35"/>
      <c r="D614" s="35"/>
      <c r="E614" s="35"/>
      <c r="F614" s="36"/>
      <c r="G614" s="35"/>
      <c r="H614" s="35"/>
      <c r="I614" s="40" t="str">
        <f aca="true">IF(OR(E614="",H614="Hecho"),"",IF(F614="","Sin fecha",IF(F614&lt;TODAY(),"VENCIDO",IF(F614=TODAY(),"HOY",IF(F614-TODAY()&lt;=7,"Esta semana","")))))</f>
        <v/>
      </c>
    </row>
    <row r="615" customFormat="false" ht="15" hidden="false" customHeight="false" outlineLevel="0" collapsed="false">
      <c r="A615" s="36"/>
      <c r="B615" s="35"/>
      <c r="C615" s="35"/>
      <c r="D615" s="35"/>
      <c r="E615" s="35"/>
      <c r="F615" s="36"/>
      <c r="G615" s="35"/>
      <c r="H615" s="35"/>
      <c r="I615" s="40" t="str">
        <f aca="true">IF(OR(E615="",H615="Hecho"),"",IF(F615="","Sin fecha",IF(F615&lt;TODAY(),"VENCIDO",IF(F615=TODAY(),"HOY",IF(F615-TODAY()&lt;=7,"Esta semana","")))))</f>
        <v/>
      </c>
    </row>
    <row r="616" customFormat="false" ht="15" hidden="false" customHeight="false" outlineLevel="0" collapsed="false">
      <c r="A616" s="36"/>
      <c r="B616" s="35"/>
      <c r="C616" s="35"/>
      <c r="D616" s="35"/>
      <c r="E616" s="35"/>
      <c r="F616" s="36"/>
      <c r="G616" s="35"/>
      <c r="H616" s="35"/>
      <c r="I616" s="40" t="str">
        <f aca="true">IF(OR(E616="",H616="Hecho"),"",IF(F616="","Sin fecha",IF(F616&lt;TODAY(),"VENCIDO",IF(F616=TODAY(),"HOY",IF(F616-TODAY()&lt;=7,"Esta semana","")))))</f>
        <v/>
      </c>
    </row>
    <row r="617" customFormat="false" ht="15" hidden="false" customHeight="false" outlineLevel="0" collapsed="false">
      <c r="A617" s="36"/>
      <c r="B617" s="35"/>
      <c r="C617" s="35"/>
      <c r="D617" s="35"/>
      <c r="E617" s="35"/>
      <c r="F617" s="36"/>
      <c r="G617" s="35"/>
      <c r="H617" s="35"/>
      <c r="I617" s="40" t="str">
        <f aca="true">IF(OR(E617="",H617="Hecho"),"",IF(F617="","Sin fecha",IF(F617&lt;TODAY(),"VENCIDO",IF(F617=TODAY(),"HOY",IF(F617-TODAY()&lt;=7,"Esta semana","")))))</f>
        <v/>
      </c>
    </row>
    <row r="618" customFormat="false" ht="15" hidden="false" customHeight="false" outlineLevel="0" collapsed="false">
      <c r="A618" s="36"/>
      <c r="B618" s="35"/>
      <c r="C618" s="35"/>
      <c r="D618" s="35"/>
      <c r="E618" s="35"/>
      <c r="F618" s="36"/>
      <c r="G618" s="35"/>
      <c r="H618" s="35"/>
      <c r="I618" s="40" t="str">
        <f aca="true">IF(OR(E618="",H618="Hecho"),"",IF(F618="","Sin fecha",IF(F618&lt;TODAY(),"VENCIDO",IF(F618=TODAY(),"HOY",IF(F618-TODAY()&lt;=7,"Esta semana","")))))</f>
        <v/>
      </c>
    </row>
    <row r="619" customFormat="false" ht="15" hidden="false" customHeight="false" outlineLevel="0" collapsed="false">
      <c r="A619" s="36"/>
      <c r="B619" s="35"/>
      <c r="C619" s="35"/>
      <c r="D619" s="35"/>
      <c r="E619" s="35"/>
      <c r="F619" s="36"/>
      <c r="G619" s="35"/>
      <c r="H619" s="35"/>
      <c r="I619" s="40" t="str">
        <f aca="true">IF(OR(E619="",H619="Hecho"),"",IF(F619="","Sin fecha",IF(F619&lt;TODAY(),"VENCIDO",IF(F619=TODAY(),"HOY",IF(F619-TODAY()&lt;=7,"Esta semana","")))))</f>
        <v/>
      </c>
    </row>
    <row r="620" customFormat="false" ht="15" hidden="false" customHeight="false" outlineLevel="0" collapsed="false">
      <c r="A620" s="36"/>
      <c r="B620" s="35"/>
      <c r="C620" s="35"/>
      <c r="D620" s="35"/>
      <c r="E620" s="35"/>
      <c r="F620" s="36"/>
      <c r="G620" s="35"/>
      <c r="H620" s="35"/>
      <c r="I620" s="40" t="str">
        <f aca="true">IF(OR(E620="",H620="Hecho"),"",IF(F620="","Sin fecha",IF(F620&lt;TODAY(),"VENCIDO",IF(F620=TODAY(),"HOY",IF(F620-TODAY()&lt;=7,"Esta semana","")))))</f>
        <v/>
      </c>
    </row>
    <row r="621" customFormat="false" ht="15" hidden="false" customHeight="false" outlineLevel="0" collapsed="false">
      <c r="A621" s="36"/>
      <c r="B621" s="35"/>
      <c r="C621" s="35"/>
      <c r="D621" s="35"/>
      <c r="E621" s="35"/>
      <c r="F621" s="36"/>
      <c r="G621" s="35"/>
      <c r="H621" s="35"/>
      <c r="I621" s="40" t="str">
        <f aca="true">IF(OR(E621="",H621="Hecho"),"",IF(F621="","Sin fecha",IF(F621&lt;TODAY(),"VENCIDO",IF(F621=TODAY(),"HOY",IF(F621-TODAY()&lt;=7,"Esta semana","")))))</f>
        <v/>
      </c>
    </row>
    <row r="622" customFormat="false" ht="15" hidden="false" customHeight="false" outlineLevel="0" collapsed="false">
      <c r="A622" s="36"/>
      <c r="B622" s="35"/>
      <c r="C622" s="35"/>
      <c r="D622" s="35"/>
      <c r="E622" s="35"/>
      <c r="F622" s="36"/>
      <c r="G622" s="35"/>
      <c r="H622" s="35"/>
      <c r="I622" s="40" t="str">
        <f aca="true">IF(OR(E622="",H622="Hecho"),"",IF(F622="","Sin fecha",IF(F622&lt;TODAY(),"VENCIDO",IF(F622=TODAY(),"HOY",IF(F622-TODAY()&lt;=7,"Esta semana","")))))</f>
        <v/>
      </c>
    </row>
    <row r="623" customFormat="false" ht="15" hidden="false" customHeight="false" outlineLevel="0" collapsed="false">
      <c r="A623" s="36"/>
      <c r="B623" s="35"/>
      <c r="C623" s="35"/>
      <c r="D623" s="35"/>
      <c r="E623" s="35"/>
      <c r="F623" s="36"/>
      <c r="G623" s="35"/>
      <c r="H623" s="35"/>
      <c r="I623" s="40" t="str">
        <f aca="true">IF(OR(E623="",H623="Hecho"),"",IF(F623="","Sin fecha",IF(F623&lt;TODAY(),"VENCIDO",IF(F623=TODAY(),"HOY",IF(F623-TODAY()&lt;=7,"Esta semana","")))))</f>
        <v/>
      </c>
    </row>
    <row r="624" customFormat="false" ht="15" hidden="false" customHeight="false" outlineLevel="0" collapsed="false">
      <c r="A624" s="36"/>
      <c r="B624" s="35"/>
      <c r="C624" s="35"/>
      <c r="D624" s="35"/>
      <c r="E624" s="35"/>
      <c r="F624" s="36"/>
      <c r="G624" s="35"/>
      <c r="H624" s="35"/>
      <c r="I624" s="40" t="str">
        <f aca="true">IF(OR(E624="",H624="Hecho"),"",IF(F624="","Sin fecha",IF(F624&lt;TODAY(),"VENCIDO",IF(F624=TODAY(),"HOY",IF(F624-TODAY()&lt;=7,"Esta semana","")))))</f>
        <v/>
      </c>
    </row>
    <row r="625" customFormat="false" ht="15" hidden="false" customHeight="false" outlineLevel="0" collapsed="false">
      <c r="A625" s="36"/>
      <c r="B625" s="35"/>
      <c r="C625" s="35"/>
      <c r="D625" s="35"/>
      <c r="E625" s="35"/>
      <c r="F625" s="36"/>
      <c r="G625" s="35"/>
      <c r="H625" s="35"/>
      <c r="I625" s="40" t="str">
        <f aca="true">IF(OR(E625="",H625="Hecho"),"",IF(F625="","Sin fecha",IF(F625&lt;TODAY(),"VENCIDO",IF(F625=TODAY(),"HOY",IF(F625-TODAY()&lt;=7,"Esta semana","")))))</f>
        <v/>
      </c>
    </row>
    <row r="626" customFormat="false" ht="15" hidden="false" customHeight="false" outlineLevel="0" collapsed="false">
      <c r="A626" s="36"/>
      <c r="B626" s="35"/>
      <c r="C626" s="35"/>
      <c r="D626" s="35"/>
      <c r="E626" s="35"/>
      <c r="F626" s="36"/>
      <c r="G626" s="35"/>
      <c r="H626" s="35"/>
      <c r="I626" s="40" t="str">
        <f aca="true">IF(OR(E626="",H626="Hecho"),"",IF(F626="","Sin fecha",IF(F626&lt;TODAY(),"VENCIDO",IF(F626=TODAY(),"HOY",IF(F626-TODAY()&lt;=7,"Esta semana","")))))</f>
        <v/>
      </c>
    </row>
    <row r="627" customFormat="false" ht="15" hidden="false" customHeight="false" outlineLevel="0" collapsed="false">
      <c r="A627" s="36"/>
      <c r="B627" s="35"/>
      <c r="C627" s="35"/>
      <c r="D627" s="35"/>
      <c r="E627" s="35"/>
      <c r="F627" s="36"/>
      <c r="G627" s="35"/>
      <c r="H627" s="35"/>
      <c r="I627" s="40" t="str">
        <f aca="true">IF(OR(E627="",H627="Hecho"),"",IF(F627="","Sin fecha",IF(F627&lt;TODAY(),"VENCIDO",IF(F627=TODAY(),"HOY",IF(F627-TODAY()&lt;=7,"Esta semana","")))))</f>
        <v/>
      </c>
    </row>
    <row r="628" customFormat="false" ht="15" hidden="false" customHeight="false" outlineLevel="0" collapsed="false">
      <c r="A628" s="36"/>
      <c r="B628" s="35"/>
      <c r="C628" s="35"/>
      <c r="D628" s="35"/>
      <c r="E628" s="35"/>
      <c r="F628" s="36"/>
      <c r="G628" s="35"/>
      <c r="H628" s="35"/>
      <c r="I628" s="40" t="str">
        <f aca="true">IF(OR(E628="",H628="Hecho"),"",IF(F628="","Sin fecha",IF(F628&lt;TODAY(),"VENCIDO",IF(F628=TODAY(),"HOY",IF(F628-TODAY()&lt;=7,"Esta semana","")))))</f>
        <v/>
      </c>
    </row>
    <row r="629" customFormat="false" ht="15" hidden="false" customHeight="false" outlineLevel="0" collapsed="false">
      <c r="A629" s="36"/>
      <c r="B629" s="35"/>
      <c r="C629" s="35"/>
      <c r="D629" s="35"/>
      <c r="E629" s="35"/>
      <c r="F629" s="36"/>
      <c r="G629" s="35"/>
      <c r="H629" s="35"/>
      <c r="I629" s="40" t="str">
        <f aca="true">IF(OR(E629="",H629="Hecho"),"",IF(F629="","Sin fecha",IF(F629&lt;TODAY(),"VENCIDO",IF(F629=TODAY(),"HOY",IF(F629-TODAY()&lt;=7,"Esta semana","")))))</f>
        <v/>
      </c>
    </row>
    <row r="630" customFormat="false" ht="15" hidden="false" customHeight="false" outlineLevel="0" collapsed="false">
      <c r="A630" s="36"/>
      <c r="B630" s="35"/>
      <c r="C630" s="35"/>
      <c r="D630" s="35"/>
      <c r="E630" s="35"/>
      <c r="F630" s="36"/>
      <c r="G630" s="35"/>
      <c r="H630" s="35"/>
      <c r="I630" s="40" t="str">
        <f aca="true">IF(OR(E630="",H630="Hecho"),"",IF(F630="","Sin fecha",IF(F630&lt;TODAY(),"VENCIDO",IF(F630=TODAY(),"HOY",IF(F630-TODAY()&lt;=7,"Esta semana","")))))</f>
        <v/>
      </c>
    </row>
    <row r="631" customFormat="false" ht="15" hidden="false" customHeight="false" outlineLevel="0" collapsed="false">
      <c r="A631" s="36"/>
      <c r="B631" s="35"/>
      <c r="C631" s="35"/>
      <c r="D631" s="35"/>
      <c r="E631" s="35"/>
      <c r="F631" s="36"/>
      <c r="G631" s="35"/>
      <c r="H631" s="35"/>
      <c r="I631" s="40" t="str">
        <f aca="true">IF(OR(E631="",H631="Hecho"),"",IF(F631="","Sin fecha",IF(F631&lt;TODAY(),"VENCIDO",IF(F631=TODAY(),"HOY",IF(F631-TODAY()&lt;=7,"Esta semana","")))))</f>
        <v/>
      </c>
    </row>
    <row r="632" customFormat="false" ht="15" hidden="false" customHeight="false" outlineLevel="0" collapsed="false">
      <c r="A632" s="36"/>
      <c r="B632" s="35"/>
      <c r="C632" s="35"/>
      <c r="D632" s="35"/>
      <c r="E632" s="35"/>
      <c r="F632" s="36"/>
      <c r="G632" s="35"/>
      <c r="H632" s="35"/>
      <c r="I632" s="40" t="str">
        <f aca="true">IF(OR(E632="",H632="Hecho"),"",IF(F632="","Sin fecha",IF(F632&lt;TODAY(),"VENCIDO",IF(F632=TODAY(),"HOY",IF(F632-TODAY()&lt;=7,"Esta semana","")))))</f>
        <v/>
      </c>
    </row>
    <row r="633" customFormat="false" ht="15" hidden="false" customHeight="false" outlineLevel="0" collapsed="false">
      <c r="A633" s="36"/>
      <c r="B633" s="35"/>
      <c r="C633" s="35"/>
      <c r="D633" s="35"/>
      <c r="E633" s="35"/>
      <c r="F633" s="36"/>
      <c r="G633" s="35"/>
      <c r="H633" s="35"/>
      <c r="I633" s="40" t="str">
        <f aca="true">IF(OR(E633="",H633="Hecho"),"",IF(F633="","Sin fecha",IF(F633&lt;TODAY(),"VENCIDO",IF(F633=TODAY(),"HOY",IF(F633-TODAY()&lt;=7,"Esta semana","")))))</f>
        <v/>
      </c>
    </row>
    <row r="634" customFormat="false" ht="15" hidden="false" customHeight="false" outlineLevel="0" collapsed="false">
      <c r="A634" s="36"/>
      <c r="B634" s="35"/>
      <c r="C634" s="35"/>
      <c r="D634" s="35"/>
      <c r="E634" s="35"/>
      <c r="F634" s="36"/>
      <c r="G634" s="35"/>
      <c r="H634" s="35"/>
      <c r="I634" s="40" t="str">
        <f aca="true">IF(OR(E634="",H634="Hecho"),"",IF(F634="","Sin fecha",IF(F634&lt;TODAY(),"VENCIDO",IF(F634=TODAY(),"HOY",IF(F634-TODAY()&lt;=7,"Esta semana","")))))</f>
        <v/>
      </c>
    </row>
    <row r="635" customFormat="false" ht="15" hidden="false" customHeight="false" outlineLevel="0" collapsed="false">
      <c r="A635" s="36"/>
      <c r="B635" s="35"/>
      <c r="C635" s="35"/>
      <c r="D635" s="35"/>
      <c r="E635" s="35"/>
      <c r="F635" s="36"/>
      <c r="G635" s="35"/>
      <c r="H635" s="35"/>
      <c r="I635" s="40" t="str">
        <f aca="true">IF(OR(E635="",H635="Hecho"),"",IF(F635="","Sin fecha",IF(F635&lt;TODAY(),"VENCIDO",IF(F635=TODAY(),"HOY",IF(F635-TODAY()&lt;=7,"Esta semana","")))))</f>
        <v/>
      </c>
    </row>
    <row r="636" customFormat="false" ht="15" hidden="false" customHeight="false" outlineLevel="0" collapsed="false">
      <c r="A636" s="36"/>
      <c r="B636" s="35"/>
      <c r="C636" s="35"/>
      <c r="D636" s="35"/>
      <c r="E636" s="35"/>
      <c r="F636" s="36"/>
      <c r="G636" s="35"/>
      <c r="H636" s="35"/>
      <c r="I636" s="40" t="str">
        <f aca="true">IF(OR(E636="",H636="Hecho"),"",IF(F636="","Sin fecha",IF(F636&lt;TODAY(),"VENCIDO",IF(F636=TODAY(),"HOY",IF(F636-TODAY()&lt;=7,"Esta semana","")))))</f>
        <v/>
      </c>
    </row>
    <row r="637" customFormat="false" ht="15" hidden="false" customHeight="false" outlineLevel="0" collapsed="false">
      <c r="A637" s="36"/>
      <c r="B637" s="35"/>
      <c r="C637" s="35"/>
      <c r="D637" s="35"/>
      <c r="E637" s="35"/>
      <c r="F637" s="36"/>
      <c r="G637" s="35"/>
      <c r="H637" s="35"/>
      <c r="I637" s="40" t="str">
        <f aca="true">IF(OR(E637="",H637="Hecho"),"",IF(F637="","Sin fecha",IF(F637&lt;TODAY(),"VENCIDO",IF(F637=TODAY(),"HOY",IF(F637-TODAY()&lt;=7,"Esta semana","")))))</f>
        <v/>
      </c>
    </row>
    <row r="638" customFormat="false" ht="15" hidden="false" customHeight="false" outlineLevel="0" collapsed="false">
      <c r="A638" s="36"/>
      <c r="B638" s="35"/>
      <c r="C638" s="35"/>
      <c r="D638" s="35"/>
      <c r="E638" s="35"/>
      <c r="F638" s="36"/>
      <c r="G638" s="35"/>
      <c r="H638" s="35"/>
      <c r="I638" s="40" t="str">
        <f aca="true">IF(OR(E638="",H638="Hecho"),"",IF(F638="","Sin fecha",IF(F638&lt;TODAY(),"VENCIDO",IF(F638=TODAY(),"HOY",IF(F638-TODAY()&lt;=7,"Esta semana","")))))</f>
        <v/>
      </c>
    </row>
    <row r="639" customFormat="false" ht="15" hidden="false" customHeight="false" outlineLevel="0" collapsed="false">
      <c r="A639" s="36"/>
      <c r="B639" s="35"/>
      <c r="C639" s="35"/>
      <c r="D639" s="35"/>
      <c r="E639" s="35"/>
      <c r="F639" s="36"/>
      <c r="G639" s="35"/>
      <c r="H639" s="35"/>
      <c r="I639" s="40" t="str">
        <f aca="true">IF(OR(E639="",H639="Hecho"),"",IF(F639="","Sin fecha",IF(F639&lt;TODAY(),"VENCIDO",IF(F639=TODAY(),"HOY",IF(F639-TODAY()&lt;=7,"Esta semana","")))))</f>
        <v/>
      </c>
    </row>
    <row r="640" customFormat="false" ht="15" hidden="false" customHeight="false" outlineLevel="0" collapsed="false">
      <c r="A640" s="36"/>
      <c r="B640" s="35"/>
      <c r="C640" s="35"/>
      <c r="D640" s="35"/>
      <c r="E640" s="35"/>
      <c r="F640" s="36"/>
      <c r="G640" s="35"/>
      <c r="H640" s="35"/>
      <c r="I640" s="40" t="str">
        <f aca="true">IF(OR(E640="",H640="Hecho"),"",IF(F640="","Sin fecha",IF(F640&lt;TODAY(),"VENCIDO",IF(F640=TODAY(),"HOY",IF(F640-TODAY()&lt;=7,"Esta semana","")))))</f>
        <v/>
      </c>
    </row>
    <row r="641" customFormat="false" ht="15" hidden="false" customHeight="false" outlineLevel="0" collapsed="false">
      <c r="A641" s="36"/>
      <c r="B641" s="35"/>
      <c r="C641" s="35"/>
      <c r="D641" s="35"/>
      <c r="E641" s="35"/>
      <c r="F641" s="36"/>
      <c r="G641" s="35"/>
      <c r="H641" s="35"/>
      <c r="I641" s="40" t="str">
        <f aca="true">IF(OR(E641="",H641="Hecho"),"",IF(F641="","Sin fecha",IF(F641&lt;TODAY(),"VENCIDO",IF(F641=TODAY(),"HOY",IF(F641-TODAY()&lt;=7,"Esta semana","")))))</f>
        <v/>
      </c>
    </row>
    <row r="642" customFormat="false" ht="15" hidden="false" customHeight="false" outlineLevel="0" collapsed="false">
      <c r="A642" s="36"/>
      <c r="B642" s="35"/>
      <c r="C642" s="35"/>
      <c r="D642" s="35"/>
      <c r="E642" s="35"/>
      <c r="F642" s="36"/>
      <c r="G642" s="35"/>
      <c r="H642" s="35"/>
      <c r="I642" s="40" t="str">
        <f aca="true">IF(OR(E642="",H642="Hecho"),"",IF(F642="","Sin fecha",IF(F642&lt;TODAY(),"VENCIDO",IF(F642=TODAY(),"HOY",IF(F642-TODAY()&lt;=7,"Esta semana","")))))</f>
        <v/>
      </c>
    </row>
    <row r="643" customFormat="false" ht="15" hidden="false" customHeight="false" outlineLevel="0" collapsed="false">
      <c r="A643" s="36"/>
      <c r="B643" s="35"/>
      <c r="C643" s="35"/>
      <c r="D643" s="35"/>
      <c r="E643" s="35"/>
      <c r="F643" s="36"/>
      <c r="G643" s="35"/>
      <c r="H643" s="35"/>
      <c r="I643" s="40" t="str">
        <f aca="true">IF(OR(E643="",H643="Hecho"),"",IF(F643="","Sin fecha",IF(F643&lt;TODAY(),"VENCIDO",IF(F643=TODAY(),"HOY",IF(F643-TODAY()&lt;=7,"Esta semana","")))))</f>
        <v/>
      </c>
    </row>
    <row r="644" customFormat="false" ht="15" hidden="false" customHeight="false" outlineLevel="0" collapsed="false">
      <c r="A644" s="36"/>
      <c r="B644" s="35"/>
      <c r="C644" s="35"/>
      <c r="D644" s="35"/>
      <c r="E644" s="35"/>
      <c r="F644" s="36"/>
      <c r="G644" s="35"/>
      <c r="H644" s="35"/>
      <c r="I644" s="40" t="str">
        <f aca="true">IF(OR(E644="",H644="Hecho"),"",IF(F644="","Sin fecha",IF(F644&lt;TODAY(),"VENCIDO",IF(F644=TODAY(),"HOY",IF(F644-TODAY()&lt;=7,"Esta semana","")))))</f>
        <v/>
      </c>
    </row>
    <row r="645" customFormat="false" ht="15" hidden="false" customHeight="false" outlineLevel="0" collapsed="false">
      <c r="A645" s="36"/>
      <c r="B645" s="35"/>
      <c r="C645" s="35"/>
      <c r="D645" s="35"/>
      <c r="E645" s="35"/>
      <c r="F645" s="36"/>
      <c r="G645" s="35"/>
      <c r="H645" s="35"/>
      <c r="I645" s="40" t="str">
        <f aca="true">IF(OR(E645="",H645="Hecho"),"",IF(F645="","Sin fecha",IF(F645&lt;TODAY(),"VENCIDO",IF(F645=TODAY(),"HOY",IF(F645-TODAY()&lt;=7,"Esta semana","")))))</f>
        <v/>
      </c>
    </row>
    <row r="646" customFormat="false" ht="15" hidden="false" customHeight="false" outlineLevel="0" collapsed="false">
      <c r="A646" s="36"/>
      <c r="B646" s="35"/>
      <c r="C646" s="35"/>
      <c r="D646" s="35"/>
      <c r="E646" s="35"/>
      <c r="F646" s="36"/>
      <c r="G646" s="35"/>
      <c r="H646" s="35"/>
      <c r="I646" s="40" t="str">
        <f aca="true">IF(OR(E646="",H646="Hecho"),"",IF(F646="","Sin fecha",IF(F646&lt;TODAY(),"VENCIDO",IF(F646=TODAY(),"HOY",IF(F646-TODAY()&lt;=7,"Esta semana","")))))</f>
        <v/>
      </c>
    </row>
    <row r="647" customFormat="false" ht="15" hidden="false" customHeight="false" outlineLevel="0" collapsed="false">
      <c r="A647" s="36"/>
      <c r="B647" s="35"/>
      <c r="C647" s="35"/>
      <c r="D647" s="35"/>
      <c r="E647" s="35"/>
      <c r="F647" s="36"/>
      <c r="G647" s="35"/>
      <c r="H647" s="35"/>
      <c r="I647" s="40" t="str">
        <f aca="true">IF(OR(E647="",H647="Hecho"),"",IF(F647="","Sin fecha",IF(F647&lt;TODAY(),"VENCIDO",IF(F647=TODAY(),"HOY",IF(F647-TODAY()&lt;=7,"Esta semana","")))))</f>
        <v/>
      </c>
    </row>
    <row r="648" customFormat="false" ht="15" hidden="false" customHeight="false" outlineLevel="0" collapsed="false">
      <c r="A648" s="36"/>
      <c r="B648" s="35"/>
      <c r="C648" s="35"/>
      <c r="D648" s="35"/>
      <c r="E648" s="35"/>
      <c r="F648" s="36"/>
      <c r="G648" s="35"/>
      <c r="H648" s="35"/>
      <c r="I648" s="40" t="str">
        <f aca="true">IF(OR(E648="",H648="Hecho"),"",IF(F648="","Sin fecha",IF(F648&lt;TODAY(),"VENCIDO",IF(F648=TODAY(),"HOY",IF(F648-TODAY()&lt;=7,"Esta semana","")))))</f>
        <v/>
      </c>
    </row>
    <row r="649" customFormat="false" ht="15" hidden="false" customHeight="false" outlineLevel="0" collapsed="false">
      <c r="A649" s="36"/>
      <c r="B649" s="35"/>
      <c r="C649" s="35"/>
      <c r="D649" s="35"/>
      <c r="E649" s="35"/>
      <c r="F649" s="36"/>
      <c r="G649" s="35"/>
      <c r="H649" s="35"/>
      <c r="I649" s="40" t="str">
        <f aca="true">IF(OR(E649="",H649="Hecho"),"",IF(F649="","Sin fecha",IF(F649&lt;TODAY(),"VENCIDO",IF(F649=TODAY(),"HOY",IF(F649-TODAY()&lt;=7,"Esta semana","")))))</f>
        <v/>
      </c>
    </row>
    <row r="650" customFormat="false" ht="15" hidden="false" customHeight="false" outlineLevel="0" collapsed="false">
      <c r="A650" s="36"/>
      <c r="B650" s="35"/>
      <c r="C650" s="35"/>
      <c r="D650" s="35"/>
      <c r="E650" s="35"/>
      <c r="F650" s="36"/>
      <c r="G650" s="35"/>
      <c r="H650" s="35"/>
      <c r="I650" s="40" t="str">
        <f aca="true">IF(OR(E650="",H650="Hecho"),"",IF(F650="","Sin fecha",IF(F650&lt;TODAY(),"VENCIDO",IF(F650=TODAY(),"HOY",IF(F650-TODAY()&lt;=7,"Esta semana","")))))</f>
        <v/>
      </c>
    </row>
    <row r="651" customFormat="false" ht="15" hidden="false" customHeight="false" outlineLevel="0" collapsed="false">
      <c r="A651" s="36"/>
      <c r="B651" s="35"/>
      <c r="C651" s="35"/>
      <c r="D651" s="35"/>
      <c r="E651" s="35"/>
      <c r="F651" s="36"/>
      <c r="G651" s="35"/>
      <c r="H651" s="35"/>
      <c r="I651" s="40" t="str">
        <f aca="true">IF(OR(E651="",H651="Hecho"),"",IF(F651="","Sin fecha",IF(F651&lt;TODAY(),"VENCIDO",IF(F651=TODAY(),"HOY",IF(F651-TODAY()&lt;=7,"Esta semana","")))))</f>
        <v/>
      </c>
    </row>
    <row r="652" customFormat="false" ht="15" hidden="false" customHeight="false" outlineLevel="0" collapsed="false">
      <c r="A652" s="36"/>
      <c r="B652" s="35"/>
      <c r="C652" s="35"/>
      <c r="D652" s="35"/>
      <c r="E652" s="35"/>
      <c r="F652" s="36"/>
      <c r="G652" s="35"/>
      <c r="H652" s="35"/>
      <c r="I652" s="40" t="str">
        <f aca="true">IF(OR(E652="",H652="Hecho"),"",IF(F652="","Sin fecha",IF(F652&lt;TODAY(),"VENCIDO",IF(F652=TODAY(),"HOY",IF(F652-TODAY()&lt;=7,"Esta semana","")))))</f>
        <v/>
      </c>
    </row>
    <row r="653" customFormat="false" ht="15" hidden="false" customHeight="false" outlineLevel="0" collapsed="false">
      <c r="A653" s="36"/>
      <c r="B653" s="35"/>
      <c r="C653" s="35"/>
      <c r="D653" s="35"/>
      <c r="E653" s="35"/>
      <c r="F653" s="36"/>
      <c r="G653" s="35"/>
      <c r="H653" s="35"/>
      <c r="I653" s="40" t="str">
        <f aca="true">IF(OR(E653="",H653="Hecho"),"",IF(F653="","Sin fecha",IF(F653&lt;TODAY(),"VENCIDO",IF(F653=TODAY(),"HOY",IF(F653-TODAY()&lt;=7,"Esta semana","")))))</f>
        <v/>
      </c>
    </row>
    <row r="654" customFormat="false" ht="15" hidden="false" customHeight="false" outlineLevel="0" collapsed="false">
      <c r="A654" s="36"/>
      <c r="B654" s="35"/>
      <c r="C654" s="35"/>
      <c r="D654" s="35"/>
      <c r="E654" s="35"/>
      <c r="F654" s="36"/>
      <c r="G654" s="35"/>
      <c r="H654" s="35"/>
      <c r="I654" s="40" t="str">
        <f aca="true">IF(OR(E654="",H654="Hecho"),"",IF(F654="","Sin fecha",IF(F654&lt;TODAY(),"VENCIDO",IF(F654=TODAY(),"HOY",IF(F654-TODAY()&lt;=7,"Esta semana","")))))</f>
        <v/>
      </c>
    </row>
    <row r="655" customFormat="false" ht="15" hidden="false" customHeight="false" outlineLevel="0" collapsed="false">
      <c r="A655" s="36"/>
      <c r="B655" s="35"/>
      <c r="C655" s="35"/>
      <c r="D655" s="35"/>
      <c r="E655" s="35"/>
      <c r="F655" s="36"/>
      <c r="G655" s="35"/>
      <c r="H655" s="35"/>
      <c r="I655" s="40" t="str">
        <f aca="true">IF(OR(E655="",H655="Hecho"),"",IF(F655="","Sin fecha",IF(F655&lt;TODAY(),"VENCIDO",IF(F655=TODAY(),"HOY",IF(F655-TODAY()&lt;=7,"Esta semana","")))))</f>
        <v/>
      </c>
    </row>
    <row r="656" customFormat="false" ht="15" hidden="false" customHeight="false" outlineLevel="0" collapsed="false">
      <c r="A656" s="36"/>
      <c r="B656" s="35"/>
      <c r="C656" s="35"/>
      <c r="D656" s="35"/>
      <c r="E656" s="35"/>
      <c r="F656" s="36"/>
      <c r="G656" s="35"/>
      <c r="H656" s="35"/>
      <c r="I656" s="40" t="str">
        <f aca="true">IF(OR(E656="",H656="Hecho"),"",IF(F656="","Sin fecha",IF(F656&lt;TODAY(),"VENCIDO",IF(F656=TODAY(),"HOY",IF(F656-TODAY()&lt;=7,"Esta semana","")))))</f>
        <v/>
      </c>
    </row>
    <row r="657" customFormat="false" ht="15" hidden="false" customHeight="false" outlineLevel="0" collapsed="false">
      <c r="A657" s="36"/>
      <c r="B657" s="35"/>
      <c r="C657" s="35"/>
      <c r="D657" s="35"/>
      <c r="E657" s="35"/>
      <c r="F657" s="36"/>
      <c r="G657" s="35"/>
      <c r="H657" s="35"/>
      <c r="I657" s="40" t="str">
        <f aca="true">IF(OR(E657="",H657="Hecho"),"",IF(F657="","Sin fecha",IF(F657&lt;TODAY(),"VENCIDO",IF(F657=TODAY(),"HOY",IF(F657-TODAY()&lt;=7,"Esta semana","")))))</f>
        <v/>
      </c>
    </row>
    <row r="658" customFormat="false" ht="15" hidden="false" customHeight="false" outlineLevel="0" collapsed="false">
      <c r="A658" s="36"/>
      <c r="B658" s="35"/>
      <c r="C658" s="35"/>
      <c r="D658" s="35"/>
      <c r="E658" s="35"/>
      <c r="F658" s="36"/>
      <c r="G658" s="35"/>
      <c r="H658" s="35"/>
      <c r="I658" s="40" t="str">
        <f aca="true">IF(OR(E658="",H658="Hecho"),"",IF(F658="","Sin fecha",IF(F658&lt;TODAY(),"VENCIDO",IF(F658=TODAY(),"HOY",IF(F658-TODAY()&lt;=7,"Esta semana","")))))</f>
        <v/>
      </c>
    </row>
    <row r="659" customFormat="false" ht="15" hidden="false" customHeight="false" outlineLevel="0" collapsed="false">
      <c r="A659" s="36"/>
      <c r="B659" s="35"/>
      <c r="C659" s="35"/>
      <c r="D659" s="35"/>
      <c r="E659" s="35"/>
      <c r="F659" s="36"/>
      <c r="G659" s="35"/>
      <c r="H659" s="35"/>
      <c r="I659" s="40" t="str">
        <f aca="true">IF(OR(E659="",H659="Hecho"),"",IF(F659="","Sin fecha",IF(F659&lt;TODAY(),"VENCIDO",IF(F659=TODAY(),"HOY",IF(F659-TODAY()&lt;=7,"Esta semana","")))))</f>
        <v/>
      </c>
    </row>
    <row r="660" customFormat="false" ht="15" hidden="false" customHeight="false" outlineLevel="0" collapsed="false">
      <c r="A660" s="36"/>
      <c r="B660" s="35"/>
      <c r="C660" s="35"/>
      <c r="D660" s="35"/>
      <c r="E660" s="35"/>
      <c r="F660" s="36"/>
      <c r="G660" s="35"/>
      <c r="H660" s="35"/>
      <c r="I660" s="40" t="str">
        <f aca="true">IF(OR(E660="",H660="Hecho"),"",IF(F660="","Sin fecha",IF(F660&lt;TODAY(),"VENCIDO",IF(F660=TODAY(),"HOY",IF(F660-TODAY()&lt;=7,"Esta semana","")))))</f>
        <v/>
      </c>
    </row>
    <row r="661" customFormat="false" ht="15" hidden="false" customHeight="false" outlineLevel="0" collapsed="false">
      <c r="A661" s="36"/>
      <c r="B661" s="35"/>
      <c r="C661" s="35"/>
      <c r="D661" s="35"/>
      <c r="E661" s="35"/>
      <c r="F661" s="36"/>
      <c r="G661" s="35"/>
      <c r="H661" s="35"/>
      <c r="I661" s="40" t="str">
        <f aca="true">IF(OR(E661="",H661="Hecho"),"",IF(F661="","Sin fecha",IF(F661&lt;TODAY(),"VENCIDO",IF(F661=TODAY(),"HOY",IF(F661-TODAY()&lt;=7,"Esta semana","")))))</f>
        <v/>
      </c>
    </row>
    <row r="662" customFormat="false" ht="15" hidden="false" customHeight="false" outlineLevel="0" collapsed="false">
      <c r="A662" s="36"/>
      <c r="B662" s="35"/>
      <c r="C662" s="35"/>
      <c r="D662" s="35"/>
      <c r="E662" s="35"/>
      <c r="F662" s="36"/>
      <c r="G662" s="35"/>
      <c r="H662" s="35"/>
      <c r="I662" s="40" t="str">
        <f aca="true">IF(OR(E662="",H662="Hecho"),"",IF(F662="","Sin fecha",IF(F662&lt;TODAY(),"VENCIDO",IF(F662=TODAY(),"HOY",IF(F662-TODAY()&lt;=7,"Esta semana","")))))</f>
        <v/>
      </c>
    </row>
    <row r="663" customFormat="false" ht="15" hidden="false" customHeight="false" outlineLevel="0" collapsed="false">
      <c r="A663" s="36"/>
      <c r="B663" s="35"/>
      <c r="C663" s="35"/>
      <c r="D663" s="35"/>
      <c r="E663" s="35"/>
      <c r="F663" s="36"/>
      <c r="G663" s="35"/>
      <c r="H663" s="35"/>
      <c r="I663" s="40" t="str">
        <f aca="true">IF(OR(E663="",H663="Hecho"),"",IF(F663="","Sin fecha",IF(F663&lt;TODAY(),"VENCIDO",IF(F663=TODAY(),"HOY",IF(F663-TODAY()&lt;=7,"Esta semana","")))))</f>
        <v/>
      </c>
    </row>
    <row r="664" customFormat="false" ht="15" hidden="false" customHeight="false" outlineLevel="0" collapsed="false">
      <c r="A664" s="36"/>
      <c r="B664" s="35"/>
      <c r="C664" s="35"/>
      <c r="D664" s="35"/>
      <c r="E664" s="35"/>
      <c r="F664" s="36"/>
      <c r="G664" s="35"/>
      <c r="H664" s="35"/>
      <c r="I664" s="40" t="str">
        <f aca="true">IF(OR(E664="",H664="Hecho"),"",IF(F664="","Sin fecha",IF(F664&lt;TODAY(),"VENCIDO",IF(F664=TODAY(),"HOY",IF(F664-TODAY()&lt;=7,"Esta semana","")))))</f>
        <v/>
      </c>
    </row>
    <row r="665" customFormat="false" ht="15" hidden="false" customHeight="false" outlineLevel="0" collapsed="false">
      <c r="A665" s="36"/>
      <c r="B665" s="35"/>
      <c r="C665" s="35"/>
      <c r="D665" s="35"/>
      <c r="E665" s="35"/>
      <c r="F665" s="36"/>
      <c r="G665" s="35"/>
      <c r="H665" s="35"/>
      <c r="I665" s="40" t="str">
        <f aca="true">IF(OR(E665="",H665="Hecho"),"",IF(F665="","Sin fecha",IF(F665&lt;TODAY(),"VENCIDO",IF(F665=TODAY(),"HOY",IF(F665-TODAY()&lt;=7,"Esta semana","")))))</f>
        <v/>
      </c>
    </row>
    <row r="666" customFormat="false" ht="15" hidden="false" customHeight="false" outlineLevel="0" collapsed="false">
      <c r="A666" s="36"/>
      <c r="B666" s="35"/>
      <c r="C666" s="35"/>
      <c r="D666" s="35"/>
      <c r="E666" s="35"/>
      <c r="F666" s="36"/>
      <c r="G666" s="35"/>
      <c r="H666" s="35"/>
      <c r="I666" s="40" t="str">
        <f aca="true">IF(OR(E666="",H666="Hecho"),"",IF(F666="","Sin fecha",IF(F666&lt;TODAY(),"VENCIDO",IF(F666=TODAY(),"HOY",IF(F666-TODAY()&lt;=7,"Esta semana","")))))</f>
        <v/>
      </c>
    </row>
    <row r="667" customFormat="false" ht="15" hidden="false" customHeight="false" outlineLevel="0" collapsed="false">
      <c r="A667" s="36"/>
      <c r="B667" s="35"/>
      <c r="C667" s="35"/>
      <c r="D667" s="35"/>
      <c r="E667" s="35"/>
      <c r="F667" s="36"/>
      <c r="G667" s="35"/>
      <c r="H667" s="35"/>
      <c r="I667" s="40" t="str">
        <f aca="true">IF(OR(E667="",H667="Hecho"),"",IF(F667="","Sin fecha",IF(F667&lt;TODAY(),"VENCIDO",IF(F667=TODAY(),"HOY",IF(F667-TODAY()&lt;=7,"Esta semana","")))))</f>
        <v/>
      </c>
    </row>
    <row r="668" customFormat="false" ht="15" hidden="false" customHeight="false" outlineLevel="0" collapsed="false">
      <c r="A668" s="36"/>
      <c r="B668" s="35"/>
      <c r="C668" s="35"/>
      <c r="D668" s="35"/>
      <c r="E668" s="35"/>
      <c r="F668" s="36"/>
      <c r="G668" s="35"/>
      <c r="H668" s="35"/>
      <c r="I668" s="40" t="str">
        <f aca="true">IF(OR(E668="",H668="Hecho"),"",IF(F668="","Sin fecha",IF(F668&lt;TODAY(),"VENCIDO",IF(F668=TODAY(),"HOY",IF(F668-TODAY()&lt;=7,"Esta semana","")))))</f>
        <v/>
      </c>
    </row>
    <row r="669" customFormat="false" ht="15" hidden="false" customHeight="false" outlineLevel="0" collapsed="false">
      <c r="A669" s="36"/>
      <c r="B669" s="35"/>
      <c r="C669" s="35"/>
      <c r="D669" s="35"/>
      <c r="E669" s="35"/>
      <c r="F669" s="36"/>
      <c r="G669" s="35"/>
      <c r="H669" s="35"/>
      <c r="I669" s="40" t="str">
        <f aca="true">IF(OR(E669="",H669="Hecho"),"",IF(F669="","Sin fecha",IF(F669&lt;TODAY(),"VENCIDO",IF(F669=TODAY(),"HOY",IF(F669-TODAY()&lt;=7,"Esta semana","")))))</f>
        <v/>
      </c>
    </row>
    <row r="670" customFormat="false" ht="15" hidden="false" customHeight="false" outlineLevel="0" collapsed="false">
      <c r="A670" s="36"/>
      <c r="B670" s="35"/>
      <c r="C670" s="35"/>
      <c r="D670" s="35"/>
      <c r="E670" s="35"/>
      <c r="F670" s="36"/>
      <c r="G670" s="35"/>
      <c r="H670" s="35"/>
      <c r="I670" s="40" t="str">
        <f aca="true">IF(OR(E670="",H670="Hecho"),"",IF(F670="","Sin fecha",IF(F670&lt;TODAY(),"VENCIDO",IF(F670=TODAY(),"HOY",IF(F670-TODAY()&lt;=7,"Esta semana","")))))</f>
        <v/>
      </c>
    </row>
    <row r="671" customFormat="false" ht="15" hidden="false" customHeight="false" outlineLevel="0" collapsed="false">
      <c r="A671" s="36"/>
      <c r="B671" s="35"/>
      <c r="C671" s="35"/>
      <c r="D671" s="35"/>
      <c r="E671" s="35"/>
      <c r="F671" s="36"/>
      <c r="G671" s="35"/>
      <c r="H671" s="35"/>
      <c r="I671" s="40" t="str">
        <f aca="true">IF(OR(E671="",H671="Hecho"),"",IF(F671="","Sin fecha",IF(F671&lt;TODAY(),"VENCIDO",IF(F671=TODAY(),"HOY",IF(F671-TODAY()&lt;=7,"Esta semana","")))))</f>
        <v/>
      </c>
    </row>
    <row r="672" customFormat="false" ht="15" hidden="false" customHeight="false" outlineLevel="0" collapsed="false">
      <c r="A672" s="36"/>
      <c r="B672" s="35"/>
      <c r="C672" s="35"/>
      <c r="D672" s="35"/>
      <c r="E672" s="35"/>
      <c r="F672" s="36"/>
      <c r="G672" s="35"/>
      <c r="H672" s="35"/>
      <c r="I672" s="40" t="str">
        <f aca="true">IF(OR(E672="",H672="Hecho"),"",IF(F672="","Sin fecha",IF(F672&lt;TODAY(),"VENCIDO",IF(F672=TODAY(),"HOY",IF(F672-TODAY()&lt;=7,"Esta semana","")))))</f>
        <v/>
      </c>
    </row>
    <row r="673" customFormat="false" ht="15" hidden="false" customHeight="false" outlineLevel="0" collapsed="false">
      <c r="A673" s="36"/>
      <c r="B673" s="35"/>
      <c r="C673" s="35"/>
      <c r="D673" s="35"/>
      <c r="E673" s="35"/>
      <c r="F673" s="36"/>
      <c r="G673" s="35"/>
      <c r="H673" s="35"/>
      <c r="I673" s="40" t="str">
        <f aca="true">IF(OR(E673="",H673="Hecho"),"",IF(F673="","Sin fecha",IF(F673&lt;TODAY(),"VENCIDO",IF(F673=TODAY(),"HOY",IF(F673-TODAY()&lt;=7,"Esta semana","")))))</f>
        <v/>
      </c>
    </row>
    <row r="674" customFormat="false" ht="15" hidden="false" customHeight="false" outlineLevel="0" collapsed="false">
      <c r="A674" s="36"/>
      <c r="B674" s="35"/>
      <c r="C674" s="35"/>
      <c r="D674" s="35"/>
      <c r="E674" s="35"/>
      <c r="F674" s="36"/>
      <c r="G674" s="35"/>
      <c r="H674" s="35"/>
      <c r="I674" s="40" t="str">
        <f aca="true">IF(OR(E674="",H674="Hecho"),"",IF(F674="","Sin fecha",IF(F674&lt;TODAY(),"VENCIDO",IF(F674=TODAY(),"HOY",IF(F674-TODAY()&lt;=7,"Esta semana","")))))</f>
        <v/>
      </c>
    </row>
    <row r="675" customFormat="false" ht="15" hidden="false" customHeight="false" outlineLevel="0" collapsed="false">
      <c r="A675" s="36"/>
      <c r="B675" s="35"/>
      <c r="C675" s="35"/>
      <c r="D675" s="35"/>
      <c r="E675" s="35"/>
      <c r="F675" s="36"/>
      <c r="G675" s="35"/>
      <c r="H675" s="35"/>
      <c r="I675" s="40" t="str">
        <f aca="true">IF(OR(E675="",H675="Hecho"),"",IF(F675="","Sin fecha",IF(F675&lt;TODAY(),"VENCIDO",IF(F675=TODAY(),"HOY",IF(F675-TODAY()&lt;=7,"Esta semana","")))))</f>
        <v/>
      </c>
    </row>
    <row r="676" customFormat="false" ht="15" hidden="false" customHeight="false" outlineLevel="0" collapsed="false">
      <c r="A676" s="36"/>
      <c r="B676" s="35"/>
      <c r="C676" s="35"/>
      <c r="D676" s="35"/>
      <c r="E676" s="35"/>
      <c r="F676" s="36"/>
      <c r="G676" s="35"/>
      <c r="H676" s="35"/>
      <c r="I676" s="40" t="str">
        <f aca="true">IF(OR(E676="",H676="Hecho"),"",IF(F676="","Sin fecha",IF(F676&lt;TODAY(),"VENCIDO",IF(F676=TODAY(),"HOY",IF(F676-TODAY()&lt;=7,"Esta semana","")))))</f>
        <v/>
      </c>
    </row>
    <row r="677" customFormat="false" ht="15" hidden="false" customHeight="false" outlineLevel="0" collapsed="false">
      <c r="A677" s="36"/>
      <c r="B677" s="35"/>
      <c r="C677" s="35"/>
      <c r="D677" s="35"/>
      <c r="E677" s="35"/>
      <c r="F677" s="36"/>
      <c r="G677" s="35"/>
      <c r="H677" s="35"/>
      <c r="I677" s="40" t="str">
        <f aca="true">IF(OR(E677="",H677="Hecho"),"",IF(F677="","Sin fecha",IF(F677&lt;TODAY(),"VENCIDO",IF(F677=TODAY(),"HOY",IF(F677-TODAY()&lt;=7,"Esta semana","")))))</f>
        <v/>
      </c>
    </row>
    <row r="678" customFormat="false" ht="15" hidden="false" customHeight="false" outlineLevel="0" collapsed="false">
      <c r="A678" s="36"/>
      <c r="B678" s="35"/>
      <c r="C678" s="35"/>
      <c r="D678" s="35"/>
      <c r="E678" s="35"/>
      <c r="F678" s="36"/>
      <c r="G678" s="35"/>
      <c r="H678" s="35"/>
      <c r="I678" s="40" t="str">
        <f aca="true">IF(OR(E678="",H678="Hecho"),"",IF(F678="","Sin fecha",IF(F678&lt;TODAY(),"VENCIDO",IF(F678=TODAY(),"HOY",IF(F678-TODAY()&lt;=7,"Esta semana","")))))</f>
        <v/>
      </c>
    </row>
    <row r="679" customFormat="false" ht="15" hidden="false" customHeight="false" outlineLevel="0" collapsed="false">
      <c r="A679" s="36"/>
      <c r="B679" s="35"/>
      <c r="C679" s="35"/>
      <c r="D679" s="35"/>
      <c r="E679" s="35"/>
      <c r="F679" s="36"/>
      <c r="G679" s="35"/>
      <c r="H679" s="35"/>
      <c r="I679" s="40" t="str">
        <f aca="true">IF(OR(E679="",H679="Hecho"),"",IF(F679="","Sin fecha",IF(F679&lt;TODAY(),"VENCIDO",IF(F679=TODAY(),"HOY",IF(F679-TODAY()&lt;=7,"Esta semana","")))))</f>
        <v/>
      </c>
    </row>
    <row r="680" customFormat="false" ht="15" hidden="false" customHeight="false" outlineLevel="0" collapsed="false">
      <c r="A680" s="36"/>
      <c r="B680" s="35"/>
      <c r="C680" s="35"/>
      <c r="D680" s="35"/>
      <c r="E680" s="35"/>
      <c r="F680" s="36"/>
      <c r="G680" s="35"/>
      <c r="H680" s="35"/>
      <c r="I680" s="40" t="str">
        <f aca="true">IF(OR(E680="",H680="Hecho"),"",IF(F680="","Sin fecha",IF(F680&lt;TODAY(),"VENCIDO",IF(F680=TODAY(),"HOY",IF(F680-TODAY()&lt;=7,"Esta semana","")))))</f>
        <v/>
      </c>
    </row>
    <row r="681" customFormat="false" ht="15" hidden="false" customHeight="false" outlineLevel="0" collapsed="false">
      <c r="A681" s="36"/>
      <c r="B681" s="35"/>
      <c r="C681" s="35"/>
      <c r="D681" s="35"/>
      <c r="E681" s="35"/>
      <c r="F681" s="36"/>
      <c r="G681" s="35"/>
      <c r="H681" s="35"/>
      <c r="I681" s="40" t="str">
        <f aca="true">IF(OR(E681="",H681="Hecho"),"",IF(F681="","Sin fecha",IF(F681&lt;TODAY(),"VENCIDO",IF(F681=TODAY(),"HOY",IF(F681-TODAY()&lt;=7,"Esta semana","")))))</f>
        <v/>
      </c>
    </row>
    <row r="682" customFormat="false" ht="15" hidden="false" customHeight="false" outlineLevel="0" collapsed="false">
      <c r="A682" s="36"/>
      <c r="B682" s="35"/>
      <c r="C682" s="35"/>
      <c r="D682" s="35"/>
      <c r="E682" s="35"/>
      <c r="F682" s="36"/>
      <c r="G682" s="35"/>
      <c r="H682" s="35"/>
      <c r="I682" s="40" t="str">
        <f aca="true">IF(OR(E682="",H682="Hecho"),"",IF(F682="","Sin fecha",IF(F682&lt;TODAY(),"VENCIDO",IF(F682=TODAY(),"HOY",IF(F682-TODAY()&lt;=7,"Esta semana","")))))</f>
        <v/>
      </c>
    </row>
    <row r="683" customFormat="false" ht="15" hidden="false" customHeight="false" outlineLevel="0" collapsed="false">
      <c r="A683" s="36"/>
      <c r="B683" s="35"/>
      <c r="C683" s="35"/>
      <c r="D683" s="35"/>
      <c r="E683" s="35"/>
      <c r="F683" s="36"/>
      <c r="G683" s="35"/>
      <c r="H683" s="35"/>
      <c r="I683" s="40" t="str">
        <f aca="true">IF(OR(E683="",H683="Hecho"),"",IF(F683="","Sin fecha",IF(F683&lt;TODAY(),"VENCIDO",IF(F683=TODAY(),"HOY",IF(F683-TODAY()&lt;=7,"Esta semana","")))))</f>
        <v/>
      </c>
    </row>
    <row r="684" customFormat="false" ht="15" hidden="false" customHeight="false" outlineLevel="0" collapsed="false">
      <c r="A684" s="36"/>
      <c r="B684" s="35"/>
      <c r="C684" s="35"/>
      <c r="D684" s="35"/>
      <c r="E684" s="35"/>
      <c r="F684" s="36"/>
      <c r="G684" s="35"/>
      <c r="H684" s="35"/>
      <c r="I684" s="40" t="str">
        <f aca="true">IF(OR(E684="",H684="Hecho"),"",IF(F684="","Sin fecha",IF(F684&lt;TODAY(),"VENCIDO",IF(F684=TODAY(),"HOY",IF(F684-TODAY()&lt;=7,"Esta semana","")))))</f>
        <v/>
      </c>
    </row>
    <row r="685" customFormat="false" ht="15" hidden="false" customHeight="false" outlineLevel="0" collapsed="false">
      <c r="A685" s="36"/>
      <c r="B685" s="35"/>
      <c r="C685" s="35"/>
      <c r="D685" s="35"/>
      <c r="E685" s="35"/>
      <c r="F685" s="36"/>
      <c r="G685" s="35"/>
      <c r="H685" s="35"/>
      <c r="I685" s="40" t="str">
        <f aca="true">IF(OR(E685="",H685="Hecho"),"",IF(F685="","Sin fecha",IF(F685&lt;TODAY(),"VENCIDO",IF(F685=TODAY(),"HOY",IF(F685-TODAY()&lt;=7,"Esta semana","")))))</f>
        <v/>
      </c>
    </row>
    <row r="686" customFormat="false" ht="15" hidden="false" customHeight="false" outlineLevel="0" collapsed="false">
      <c r="A686" s="36"/>
      <c r="B686" s="35"/>
      <c r="C686" s="35"/>
      <c r="D686" s="35"/>
      <c r="E686" s="35"/>
      <c r="F686" s="36"/>
      <c r="G686" s="35"/>
      <c r="H686" s="35"/>
      <c r="I686" s="40" t="str">
        <f aca="true">IF(OR(E686="",H686="Hecho"),"",IF(F686="","Sin fecha",IF(F686&lt;TODAY(),"VENCIDO",IF(F686=TODAY(),"HOY",IF(F686-TODAY()&lt;=7,"Esta semana","")))))</f>
        <v/>
      </c>
    </row>
    <row r="687" customFormat="false" ht="15" hidden="false" customHeight="false" outlineLevel="0" collapsed="false">
      <c r="A687" s="36"/>
      <c r="B687" s="35"/>
      <c r="C687" s="35"/>
      <c r="D687" s="35"/>
      <c r="E687" s="35"/>
      <c r="F687" s="36"/>
      <c r="G687" s="35"/>
      <c r="H687" s="35"/>
      <c r="I687" s="40" t="str">
        <f aca="true">IF(OR(E687="",H687="Hecho"),"",IF(F687="","Sin fecha",IF(F687&lt;TODAY(),"VENCIDO",IF(F687=TODAY(),"HOY",IF(F687-TODAY()&lt;=7,"Esta semana","")))))</f>
        <v/>
      </c>
    </row>
    <row r="688" customFormat="false" ht="15" hidden="false" customHeight="false" outlineLevel="0" collapsed="false">
      <c r="A688" s="36"/>
      <c r="B688" s="35"/>
      <c r="C688" s="35"/>
      <c r="D688" s="35"/>
      <c r="E688" s="35"/>
      <c r="F688" s="36"/>
      <c r="G688" s="35"/>
      <c r="H688" s="35"/>
      <c r="I688" s="40" t="str">
        <f aca="true">IF(OR(E688="",H688="Hecho"),"",IF(F688="","Sin fecha",IF(F688&lt;TODAY(),"VENCIDO",IF(F688=TODAY(),"HOY",IF(F688-TODAY()&lt;=7,"Esta semana","")))))</f>
        <v/>
      </c>
    </row>
    <row r="689" customFormat="false" ht="15" hidden="false" customHeight="false" outlineLevel="0" collapsed="false">
      <c r="A689" s="36"/>
      <c r="B689" s="35"/>
      <c r="C689" s="35"/>
      <c r="D689" s="35"/>
      <c r="E689" s="35"/>
      <c r="F689" s="36"/>
      <c r="G689" s="35"/>
      <c r="H689" s="35"/>
      <c r="I689" s="40" t="str">
        <f aca="true">IF(OR(E689="",H689="Hecho"),"",IF(F689="","Sin fecha",IF(F689&lt;TODAY(),"VENCIDO",IF(F689=TODAY(),"HOY",IF(F689-TODAY()&lt;=7,"Esta semana","")))))</f>
        <v/>
      </c>
    </row>
    <row r="690" customFormat="false" ht="15" hidden="false" customHeight="false" outlineLevel="0" collapsed="false">
      <c r="A690" s="36"/>
      <c r="B690" s="35"/>
      <c r="C690" s="35"/>
      <c r="D690" s="35"/>
      <c r="E690" s="35"/>
      <c r="F690" s="36"/>
      <c r="G690" s="35"/>
      <c r="H690" s="35"/>
      <c r="I690" s="40" t="str">
        <f aca="true">IF(OR(E690="",H690="Hecho"),"",IF(F690="","Sin fecha",IF(F690&lt;TODAY(),"VENCIDO",IF(F690=TODAY(),"HOY",IF(F690-TODAY()&lt;=7,"Esta semana","")))))</f>
        <v/>
      </c>
    </row>
    <row r="691" customFormat="false" ht="15" hidden="false" customHeight="false" outlineLevel="0" collapsed="false">
      <c r="A691" s="36"/>
      <c r="B691" s="35"/>
      <c r="C691" s="35"/>
      <c r="D691" s="35"/>
      <c r="E691" s="35"/>
      <c r="F691" s="36"/>
      <c r="G691" s="35"/>
      <c r="H691" s="35"/>
      <c r="I691" s="40" t="str">
        <f aca="true">IF(OR(E691="",H691="Hecho"),"",IF(F691="","Sin fecha",IF(F691&lt;TODAY(),"VENCIDO",IF(F691=TODAY(),"HOY",IF(F691-TODAY()&lt;=7,"Esta semana","")))))</f>
        <v/>
      </c>
    </row>
    <row r="692" customFormat="false" ht="15" hidden="false" customHeight="false" outlineLevel="0" collapsed="false">
      <c r="A692" s="36"/>
      <c r="B692" s="35"/>
      <c r="C692" s="35"/>
      <c r="D692" s="35"/>
      <c r="E692" s="35"/>
      <c r="F692" s="36"/>
      <c r="G692" s="35"/>
      <c r="H692" s="35"/>
      <c r="I692" s="40" t="str">
        <f aca="true">IF(OR(E692="",H692="Hecho"),"",IF(F692="","Sin fecha",IF(F692&lt;TODAY(),"VENCIDO",IF(F692=TODAY(),"HOY",IF(F692-TODAY()&lt;=7,"Esta semana","")))))</f>
        <v/>
      </c>
    </row>
    <row r="693" customFormat="false" ht="15" hidden="false" customHeight="false" outlineLevel="0" collapsed="false">
      <c r="A693" s="36"/>
      <c r="B693" s="35"/>
      <c r="C693" s="35"/>
      <c r="D693" s="35"/>
      <c r="E693" s="35"/>
      <c r="F693" s="36"/>
      <c r="G693" s="35"/>
      <c r="H693" s="35"/>
      <c r="I693" s="40" t="str">
        <f aca="true">IF(OR(E693="",H693="Hecho"),"",IF(F693="","Sin fecha",IF(F693&lt;TODAY(),"VENCIDO",IF(F693=TODAY(),"HOY",IF(F693-TODAY()&lt;=7,"Esta semana","")))))</f>
        <v/>
      </c>
    </row>
    <row r="694" customFormat="false" ht="15" hidden="false" customHeight="false" outlineLevel="0" collapsed="false">
      <c r="A694" s="36"/>
      <c r="B694" s="35"/>
      <c r="C694" s="35"/>
      <c r="D694" s="35"/>
      <c r="E694" s="35"/>
      <c r="F694" s="36"/>
      <c r="G694" s="35"/>
      <c r="H694" s="35"/>
      <c r="I694" s="40" t="str">
        <f aca="true">IF(OR(E694="",H694="Hecho"),"",IF(F694="","Sin fecha",IF(F694&lt;TODAY(),"VENCIDO",IF(F694=TODAY(),"HOY",IF(F694-TODAY()&lt;=7,"Esta semana","")))))</f>
        <v/>
      </c>
    </row>
    <row r="695" customFormat="false" ht="15" hidden="false" customHeight="false" outlineLevel="0" collapsed="false">
      <c r="A695" s="36"/>
      <c r="B695" s="35"/>
      <c r="C695" s="35"/>
      <c r="D695" s="35"/>
      <c r="E695" s="35"/>
      <c r="F695" s="36"/>
      <c r="G695" s="35"/>
      <c r="H695" s="35"/>
      <c r="I695" s="40" t="str">
        <f aca="true">IF(OR(E695="",H695="Hecho"),"",IF(F695="","Sin fecha",IF(F695&lt;TODAY(),"VENCIDO",IF(F695=TODAY(),"HOY",IF(F695-TODAY()&lt;=7,"Esta semana","")))))</f>
        <v/>
      </c>
    </row>
    <row r="696" customFormat="false" ht="15" hidden="false" customHeight="false" outlineLevel="0" collapsed="false">
      <c r="A696" s="36"/>
      <c r="B696" s="35"/>
      <c r="C696" s="35"/>
      <c r="D696" s="35"/>
      <c r="E696" s="35"/>
      <c r="F696" s="36"/>
      <c r="G696" s="35"/>
      <c r="H696" s="35"/>
      <c r="I696" s="40" t="str">
        <f aca="true">IF(OR(E696="",H696="Hecho"),"",IF(F696="","Sin fecha",IF(F696&lt;TODAY(),"VENCIDO",IF(F696=TODAY(),"HOY",IF(F696-TODAY()&lt;=7,"Esta semana","")))))</f>
        <v/>
      </c>
    </row>
    <row r="697" customFormat="false" ht="15" hidden="false" customHeight="false" outlineLevel="0" collapsed="false">
      <c r="A697" s="36"/>
      <c r="B697" s="35"/>
      <c r="C697" s="35"/>
      <c r="D697" s="35"/>
      <c r="E697" s="35"/>
      <c r="F697" s="36"/>
      <c r="G697" s="35"/>
      <c r="H697" s="35"/>
      <c r="I697" s="40" t="str">
        <f aca="true">IF(OR(E697="",H697="Hecho"),"",IF(F697="","Sin fecha",IF(F697&lt;TODAY(),"VENCIDO",IF(F697=TODAY(),"HOY",IF(F697-TODAY()&lt;=7,"Esta semana","")))))</f>
        <v/>
      </c>
    </row>
    <row r="698" customFormat="false" ht="15" hidden="false" customHeight="false" outlineLevel="0" collapsed="false">
      <c r="A698" s="36"/>
      <c r="B698" s="35"/>
      <c r="C698" s="35"/>
      <c r="D698" s="35"/>
      <c r="E698" s="35"/>
      <c r="F698" s="36"/>
      <c r="G698" s="35"/>
      <c r="H698" s="35"/>
      <c r="I698" s="40" t="str">
        <f aca="true">IF(OR(E698="",H698="Hecho"),"",IF(F698="","Sin fecha",IF(F698&lt;TODAY(),"VENCIDO",IF(F698=TODAY(),"HOY",IF(F698-TODAY()&lt;=7,"Esta semana","")))))</f>
        <v/>
      </c>
    </row>
    <row r="699" customFormat="false" ht="15" hidden="false" customHeight="false" outlineLevel="0" collapsed="false">
      <c r="A699" s="36"/>
      <c r="B699" s="35"/>
      <c r="C699" s="35"/>
      <c r="D699" s="35"/>
      <c r="E699" s="35"/>
      <c r="F699" s="36"/>
      <c r="G699" s="35"/>
      <c r="H699" s="35"/>
      <c r="I699" s="40" t="str">
        <f aca="true">IF(OR(E699="",H699="Hecho"),"",IF(F699="","Sin fecha",IF(F699&lt;TODAY(),"VENCIDO",IF(F699=TODAY(),"HOY",IF(F699-TODAY()&lt;=7,"Esta semana","")))))</f>
        <v/>
      </c>
    </row>
    <row r="700" customFormat="false" ht="15" hidden="false" customHeight="false" outlineLevel="0" collapsed="false">
      <c r="A700" s="36"/>
      <c r="B700" s="35"/>
      <c r="C700" s="35"/>
      <c r="D700" s="35"/>
      <c r="E700" s="35"/>
      <c r="F700" s="36"/>
      <c r="G700" s="35"/>
      <c r="H700" s="35"/>
      <c r="I700" s="40" t="str">
        <f aca="true">IF(OR(E700="",H700="Hecho"),"",IF(F700="","Sin fecha",IF(F700&lt;TODAY(),"VENCIDO",IF(F700=TODAY(),"HOY",IF(F700-TODAY()&lt;=7,"Esta semana","")))))</f>
        <v/>
      </c>
    </row>
    <row r="701" customFormat="false" ht="15" hidden="false" customHeight="false" outlineLevel="0" collapsed="false">
      <c r="A701" s="36"/>
      <c r="B701" s="35"/>
      <c r="C701" s="35"/>
      <c r="D701" s="35"/>
      <c r="E701" s="35"/>
      <c r="F701" s="36"/>
      <c r="G701" s="35"/>
      <c r="H701" s="35"/>
      <c r="I701" s="40" t="str">
        <f aca="true">IF(OR(E701="",H701="Hecho"),"",IF(F701="","Sin fecha",IF(F701&lt;TODAY(),"VENCIDO",IF(F701=TODAY(),"HOY",IF(F701-TODAY()&lt;=7,"Esta semana","")))))</f>
        <v/>
      </c>
    </row>
    <row r="702" customFormat="false" ht="15" hidden="false" customHeight="false" outlineLevel="0" collapsed="false">
      <c r="A702" s="36"/>
      <c r="B702" s="35"/>
      <c r="C702" s="35"/>
      <c r="D702" s="35"/>
      <c r="E702" s="35"/>
      <c r="F702" s="36"/>
      <c r="G702" s="35"/>
      <c r="H702" s="35"/>
      <c r="I702" s="40" t="str">
        <f aca="true">IF(OR(E702="",H702="Hecho"),"",IF(F702="","Sin fecha",IF(F702&lt;TODAY(),"VENCIDO",IF(F702=TODAY(),"HOY",IF(F702-TODAY()&lt;=7,"Esta semana","")))))</f>
        <v/>
      </c>
    </row>
    <row r="703" customFormat="false" ht="15" hidden="false" customHeight="false" outlineLevel="0" collapsed="false">
      <c r="A703" s="36"/>
      <c r="B703" s="35"/>
      <c r="C703" s="35"/>
      <c r="D703" s="35"/>
      <c r="E703" s="35"/>
      <c r="F703" s="36"/>
      <c r="G703" s="35"/>
      <c r="H703" s="35"/>
      <c r="I703" s="40" t="str">
        <f aca="true">IF(OR(E703="",H703="Hecho"),"",IF(F703="","Sin fecha",IF(F703&lt;TODAY(),"VENCIDO",IF(F703=TODAY(),"HOY",IF(F703-TODAY()&lt;=7,"Esta semana","")))))</f>
        <v/>
      </c>
    </row>
    <row r="704" customFormat="false" ht="15" hidden="false" customHeight="false" outlineLevel="0" collapsed="false">
      <c r="A704" s="36"/>
      <c r="B704" s="35"/>
      <c r="C704" s="35"/>
      <c r="D704" s="35"/>
      <c r="E704" s="35"/>
      <c r="F704" s="36"/>
      <c r="G704" s="35"/>
      <c r="H704" s="35"/>
      <c r="I704" s="40" t="str">
        <f aca="true">IF(OR(E704="",H704="Hecho"),"",IF(F704="","Sin fecha",IF(F704&lt;TODAY(),"VENCIDO",IF(F704=TODAY(),"HOY",IF(F704-TODAY()&lt;=7,"Esta semana","")))))</f>
        <v/>
      </c>
    </row>
    <row r="705" customFormat="false" ht="15" hidden="false" customHeight="false" outlineLevel="0" collapsed="false">
      <c r="A705" s="36"/>
      <c r="B705" s="35"/>
      <c r="C705" s="35"/>
      <c r="D705" s="35"/>
      <c r="E705" s="35"/>
      <c r="F705" s="36"/>
      <c r="G705" s="35"/>
      <c r="H705" s="35"/>
      <c r="I705" s="40" t="str">
        <f aca="true">IF(OR(E705="",H705="Hecho"),"",IF(F705="","Sin fecha",IF(F705&lt;TODAY(),"VENCIDO",IF(F705=TODAY(),"HOY",IF(F705-TODAY()&lt;=7,"Esta semana","")))))</f>
        <v/>
      </c>
    </row>
    <row r="706" customFormat="false" ht="15" hidden="false" customHeight="false" outlineLevel="0" collapsed="false">
      <c r="A706" s="36"/>
      <c r="B706" s="35"/>
      <c r="C706" s="35"/>
      <c r="D706" s="35"/>
      <c r="E706" s="35"/>
      <c r="F706" s="36"/>
      <c r="G706" s="35"/>
      <c r="H706" s="35"/>
      <c r="I706" s="40" t="str">
        <f aca="true">IF(OR(E706="",H706="Hecho"),"",IF(F706="","Sin fecha",IF(F706&lt;TODAY(),"VENCIDO",IF(F706=TODAY(),"HOY",IF(F706-TODAY()&lt;=7,"Esta semana","")))))</f>
        <v/>
      </c>
    </row>
    <row r="707" customFormat="false" ht="15" hidden="false" customHeight="false" outlineLevel="0" collapsed="false">
      <c r="A707" s="36"/>
      <c r="B707" s="35"/>
      <c r="C707" s="35"/>
      <c r="D707" s="35"/>
      <c r="E707" s="35"/>
      <c r="F707" s="36"/>
      <c r="G707" s="35"/>
      <c r="H707" s="35"/>
      <c r="I707" s="40" t="str">
        <f aca="true">IF(OR(E707="",H707="Hecho"),"",IF(F707="","Sin fecha",IF(F707&lt;TODAY(),"VENCIDO",IF(F707=TODAY(),"HOY",IF(F707-TODAY()&lt;=7,"Esta semana","")))))</f>
        <v/>
      </c>
    </row>
    <row r="708" customFormat="false" ht="15" hidden="false" customHeight="false" outlineLevel="0" collapsed="false">
      <c r="A708" s="36"/>
      <c r="B708" s="35"/>
      <c r="C708" s="35"/>
      <c r="D708" s="35"/>
      <c r="E708" s="35"/>
      <c r="F708" s="36"/>
      <c r="G708" s="35"/>
      <c r="H708" s="35"/>
      <c r="I708" s="40" t="str">
        <f aca="true">IF(OR(E708="",H708="Hecho"),"",IF(F708="","Sin fecha",IF(F708&lt;TODAY(),"VENCIDO",IF(F708=TODAY(),"HOY",IF(F708-TODAY()&lt;=7,"Esta semana","")))))</f>
        <v/>
      </c>
    </row>
    <row r="709" customFormat="false" ht="15" hidden="false" customHeight="false" outlineLevel="0" collapsed="false">
      <c r="A709" s="36"/>
      <c r="B709" s="35"/>
      <c r="C709" s="35"/>
      <c r="D709" s="35"/>
      <c r="E709" s="35"/>
      <c r="F709" s="36"/>
      <c r="G709" s="35"/>
      <c r="H709" s="35"/>
      <c r="I709" s="40" t="str">
        <f aca="true">IF(OR(E709="",H709="Hecho"),"",IF(F709="","Sin fecha",IF(F709&lt;TODAY(),"VENCIDO",IF(F709=TODAY(),"HOY",IF(F709-TODAY()&lt;=7,"Esta semana","")))))</f>
        <v/>
      </c>
    </row>
    <row r="710" customFormat="false" ht="15" hidden="false" customHeight="false" outlineLevel="0" collapsed="false">
      <c r="A710" s="36"/>
      <c r="B710" s="35"/>
      <c r="C710" s="35"/>
      <c r="D710" s="35"/>
      <c r="E710" s="35"/>
      <c r="F710" s="36"/>
      <c r="G710" s="35"/>
      <c r="H710" s="35"/>
      <c r="I710" s="40" t="str">
        <f aca="true">IF(OR(E710="",H710="Hecho"),"",IF(F710="","Sin fecha",IF(F710&lt;TODAY(),"VENCIDO",IF(F710=TODAY(),"HOY",IF(F710-TODAY()&lt;=7,"Esta semana","")))))</f>
        <v/>
      </c>
    </row>
    <row r="711" customFormat="false" ht="15" hidden="false" customHeight="false" outlineLevel="0" collapsed="false">
      <c r="A711" s="36"/>
      <c r="B711" s="35"/>
      <c r="C711" s="35"/>
      <c r="D711" s="35"/>
      <c r="E711" s="35"/>
      <c r="F711" s="36"/>
      <c r="G711" s="35"/>
      <c r="H711" s="35"/>
      <c r="I711" s="40" t="str">
        <f aca="true">IF(OR(E711="",H711="Hecho"),"",IF(F711="","Sin fecha",IF(F711&lt;TODAY(),"VENCIDO",IF(F711=TODAY(),"HOY",IF(F711-TODAY()&lt;=7,"Esta semana","")))))</f>
        <v/>
      </c>
    </row>
    <row r="712" customFormat="false" ht="15" hidden="false" customHeight="false" outlineLevel="0" collapsed="false">
      <c r="A712" s="36"/>
      <c r="B712" s="35"/>
      <c r="C712" s="35"/>
      <c r="D712" s="35"/>
      <c r="E712" s="35"/>
      <c r="F712" s="36"/>
      <c r="G712" s="35"/>
      <c r="H712" s="35"/>
      <c r="I712" s="40" t="str">
        <f aca="true">IF(OR(E712="",H712="Hecho"),"",IF(F712="","Sin fecha",IF(F712&lt;TODAY(),"VENCIDO",IF(F712=TODAY(),"HOY",IF(F712-TODAY()&lt;=7,"Esta semana","")))))</f>
        <v/>
      </c>
    </row>
    <row r="713" customFormat="false" ht="15" hidden="false" customHeight="false" outlineLevel="0" collapsed="false">
      <c r="A713" s="36"/>
      <c r="B713" s="35"/>
      <c r="C713" s="35"/>
      <c r="D713" s="35"/>
      <c r="E713" s="35"/>
      <c r="F713" s="36"/>
      <c r="G713" s="35"/>
      <c r="H713" s="35"/>
      <c r="I713" s="40" t="str">
        <f aca="true">IF(OR(E713="",H713="Hecho"),"",IF(F713="","Sin fecha",IF(F713&lt;TODAY(),"VENCIDO",IF(F713=TODAY(),"HOY",IF(F713-TODAY()&lt;=7,"Esta semana","")))))</f>
        <v/>
      </c>
    </row>
    <row r="714" customFormat="false" ht="15" hidden="false" customHeight="false" outlineLevel="0" collapsed="false">
      <c r="A714" s="36"/>
      <c r="B714" s="35"/>
      <c r="C714" s="35"/>
      <c r="D714" s="35"/>
      <c r="E714" s="35"/>
      <c r="F714" s="36"/>
      <c r="G714" s="35"/>
      <c r="H714" s="35"/>
      <c r="I714" s="40" t="str">
        <f aca="true">IF(OR(E714="",H714="Hecho"),"",IF(F714="","Sin fecha",IF(F714&lt;TODAY(),"VENCIDO",IF(F714=TODAY(),"HOY",IF(F714-TODAY()&lt;=7,"Esta semana","")))))</f>
        <v/>
      </c>
    </row>
    <row r="715" customFormat="false" ht="15" hidden="false" customHeight="false" outlineLevel="0" collapsed="false">
      <c r="A715" s="36"/>
      <c r="B715" s="35"/>
      <c r="C715" s="35"/>
      <c r="D715" s="35"/>
      <c r="E715" s="35"/>
      <c r="F715" s="36"/>
      <c r="G715" s="35"/>
      <c r="H715" s="35"/>
      <c r="I715" s="40" t="str">
        <f aca="true">IF(OR(E715="",H715="Hecho"),"",IF(F715="","Sin fecha",IF(F715&lt;TODAY(),"VENCIDO",IF(F715=TODAY(),"HOY",IF(F715-TODAY()&lt;=7,"Esta semana","")))))</f>
        <v/>
      </c>
    </row>
    <row r="716" customFormat="false" ht="15" hidden="false" customHeight="false" outlineLevel="0" collapsed="false">
      <c r="A716" s="36"/>
      <c r="B716" s="35"/>
      <c r="C716" s="35"/>
      <c r="D716" s="35"/>
      <c r="E716" s="35"/>
      <c r="F716" s="36"/>
      <c r="G716" s="35"/>
      <c r="H716" s="35"/>
      <c r="I716" s="40" t="str">
        <f aca="true">IF(OR(E716="",H716="Hecho"),"",IF(F716="","Sin fecha",IF(F716&lt;TODAY(),"VENCIDO",IF(F716=TODAY(),"HOY",IF(F716-TODAY()&lt;=7,"Esta semana","")))))</f>
        <v/>
      </c>
    </row>
    <row r="717" customFormat="false" ht="15" hidden="false" customHeight="false" outlineLevel="0" collapsed="false">
      <c r="A717" s="36"/>
      <c r="B717" s="35"/>
      <c r="C717" s="35"/>
      <c r="D717" s="35"/>
      <c r="E717" s="35"/>
      <c r="F717" s="36"/>
      <c r="G717" s="35"/>
      <c r="H717" s="35"/>
      <c r="I717" s="40" t="str">
        <f aca="true">IF(OR(E717="",H717="Hecho"),"",IF(F717="","Sin fecha",IF(F717&lt;TODAY(),"VENCIDO",IF(F717=TODAY(),"HOY",IF(F717-TODAY()&lt;=7,"Esta semana","")))))</f>
        <v/>
      </c>
    </row>
    <row r="718" customFormat="false" ht="15" hidden="false" customHeight="false" outlineLevel="0" collapsed="false">
      <c r="A718" s="36"/>
      <c r="B718" s="35"/>
      <c r="C718" s="35"/>
      <c r="D718" s="35"/>
      <c r="E718" s="35"/>
      <c r="F718" s="36"/>
      <c r="G718" s="35"/>
      <c r="H718" s="35"/>
      <c r="I718" s="40" t="str">
        <f aca="true">IF(OR(E718="",H718="Hecho"),"",IF(F718="","Sin fecha",IF(F718&lt;TODAY(),"VENCIDO",IF(F718=TODAY(),"HOY",IF(F718-TODAY()&lt;=7,"Esta semana","")))))</f>
        <v/>
      </c>
    </row>
    <row r="719" customFormat="false" ht="15" hidden="false" customHeight="false" outlineLevel="0" collapsed="false">
      <c r="A719" s="36"/>
      <c r="B719" s="35"/>
      <c r="C719" s="35"/>
      <c r="D719" s="35"/>
      <c r="E719" s="35"/>
      <c r="F719" s="36"/>
      <c r="G719" s="35"/>
      <c r="H719" s="35"/>
      <c r="I719" s="40" t="str">
        <f aca="true">IF(OR(E719="",H719="Hecho"),"",IF(F719="","Sin fecha",IF(F719&lt;TODAY(),"VENCIDO",IF(F719=TODAY(),"HOY",IF(F719-TODAY()&lt;=7,"Esta semana","")))))</f>
        <v/>
      </c>
    </row>
    <row r="720" customFormat="false" ht="15" hidden="false" customHeight="false" outlineLevel="0" collapsed="false">
      <c r="A720" s="36"/>
      <c r="B720" s="35"/>
      <c r="C720" s="35"/>
      <c r="D720" s="35"/>
      <c r="E720" s="35"/>
      <c r="F720" s="36"/>
      <c r="G720" s="35"/>
      <c r="H720" s="35"/>
      <c r="I720" s="40" t="str">
        <f aca="true">IF(OR(E720="",H720="Hecho"),"",IF(F720="","Sin fecha",IF(F720&lt;TODAY(),"VENCIDO",IF(F720=TODAY(),"HOY",IF(F720-TODAY()&lt;=7,"Esta semana","")))))</f>
        <v/>
      </c>
    </row>
    <row r="721" customFormat="false" ht="15" hidden="false" customHeight="false" outlineLevel="0" collapsed="false">
      <c r="A721" s="36"/>
      <c r="B721" s="35"/>
      <c r="C721" s="35"/>
      <c r="D721" s="35"/>
      <c r="E721" s="35"/>
      <c r="F721" s="36"/>
      <c r="G721" s="35"/>
      <c r="H721" s="35"/>
      <c r="I721" s="40" t="str">
        <f aca="true">IF(OR(E721="",H721="Hecho"),"",IF(F721="","Sin fecha",IF(F721&lt;TODAY(),"VENCIDO",IF(F721=TODAY(),"HOY",IF(F721-TODAY()&lt;=7,"Esta semana","")))))</f>
        <v/>
      </c>
    </row>
    <row r="722" customFormat="false" ht="15" hidden="false" customHeight="false" outlineLevel="0" collapsed="false">
      <c r="A722" s="36"/>
      <c r="B722" s="35"/>
      <c r="C722" s="35"/>
      <c r="D722" s="35"/>
      <c r="E722" s="35"/>
      <c r="F722" s="36"/>
      <c r="G722" s="35"/>
      <c r="H722" s="35"/>
      <c r="I722" s="40" t="str">
        <f aca="true">IF(OR(E722="",H722="Hecho"),"",IF(F722="","Sin fecha",IF(F722&lt;TODAY(),"VENCIDO",IF(F722=TODAY(),"HOY",IF(F722-TODAY()&lt;=7,"Esta semana","")))))</f>
        <v/>
      </c>
    </row>
    <row r="723" customFormat="false" ht="15" hidden="false" customHeight="false" outlineLevel="0" collapsed="false">
      <c r="A723" s="36"/>
      <c r="B723" s="35"/>
      <c r="C723" s="35"/>
      <c r="D723" s="35"/>
      <c r="E723" s="35"/>
      <c r="F723" s="36"/>
      <c r="G723" s="35"/>
      <c r="H723" s="35"/>
      <c r="I723" s="40" t="str">
        <f aca="true">IF(OR(E723="",H723="Hecho"),"",IF(F723="","Sin fecha",IF(F723&lt;TODAY(),"VENCIDO",IF(F723=TODAY(),"HOY",IF(F723-TODAY()&lt;=7,"Esta semana","")))))</f>
        <v/>
      </c>
    </row>
    <row r="724" customFormat="false" ht="15" hidden="false" customHeight="false" outlineLevel="0" collapsed="false">
      <c r="A724" s="36"/>
      <c r="B724" s="35"/>
      <c r="C724" s="35"/>
      <c r="D724" s="35"/>
      <c r="E724" s="35"/>
      <c r="F724" s="36"/>
      <c r="G724" s="35"/>
      <c r="H724" s="35"/>
      <c r="I724" s="40" t="str">
        <f aca="true">IF(OR(E724="",H724="Hecho"),"",IF(F724="","Sin fecha",IF(F724&lt;TODAY(),"VENCIDO",IF(F724=TODAY(),"HOY",IF(F724-TODAY()&lt;=7,"Esta semana","")))))</f>
        <v/>
      </c>
    </row>
    <row r="725" customFormat="false" ht="15" hidden="false" customHeight="false" outlineLevel="0" collapsed="false">
      <c r="A725" s="36"/>
      <c r="B725" s="35"/>
      <c r="C725" s="35"/>
      <c r="D725" s="35"/>
      <c r="E725" s="35"/>
      <c r="F725" s="36"/>
      <c r="G725" s="35"/>
      <c r="H725" s="35"/>
      <c r="I725" s="40" t="str">
        <f aca="true">IF(OR(E725="",H725="Hecho"),"",IF(F725="","Sin fecha",IF(F725&lt;TODAY(),"VENCIDO",IF(F725=TODAY(),"HOY",IF(F725-TODAY()&lt;=7,"Esta semana","")))))</f>
        <v/>
      </c>
    </row>
    <row r="726" customFormat="false" ht="15" hidden="false" customHeight="false" outlineLevel="0" collapsed="false">
      <c r="A726" s="36"/>
      <c r="B726" s="35"/>
      <c r="C726" s="35"/>
      <c r="D726" s="35"/>
      <c r="E726" s="35"/>
      <c r="F726" s="36"/>
      <c r="G726" s="35"/>
      <c r="H726" s="35"/>
      <c r="I726" s="40" t="str">
        <f aca="true">IF(OR(E726="",H726="Hecho"),"",IF(F726="","Sin fecha",IF(F726&lt;TODAY(),"VENCIDO",IF(F726=TODAY(),"HOY",IF(F726-TODAY()&lt;=7,"Esta semana","")))))</f>
        <v/>
      </c>
    </row>
    <row r="727" customFormat="false" ht="15" hidden="false" customHeight="false" outlineLevel="0" collapsed="false">
      <c r="A727" s="36"/>
      <c r="B727" s="35"/>
      <c r="C727" s="35"/>
      <c r="D727" s="35"/>
      <c r="E727" s="35"/>
      <c r="F727" s="36"/>
      <c r="G727" s="35"/>
      <c r="H727" s="35"/>
      <c r="I727" s="40" t="str">
        <f aca="true">IF(OR(E727="",H727="Hecho"),"",IF(F727="","Sin fecha",IF(F727&lt;TODAY(),"VENCIDO",IF(F727=TODAY(),"HOY",IF(F727-TODAY()&lt;=7,"Esta semana","")))))</f>
        <v/>
      </c>
    </row>
    <row r="728" customFormat="false" ht="15" hidden="false" customHeight="false" outlineLevel="0" collapsed="false">
      <c r="A728" s="36"/>
      <c r="B728" s="35"/>
      <c r="C728" s="35"/>
      <c r="D728" s="35"/>
      <c r="E728" s="35"/>
      <c r="F728" s="36"/>
      <c r="G728" s="35"/>
      <c r="H728" s="35"/>
      <c r="I728" s="40" t="str">
        <f aca="true">IF(OR(E728="",H728="Hecho"),"",IF(F728="","Sin fecha",IF(F728&lt;TODAY(),"VENCIDO",IF(F728=TODAY(),"HOY",IF(F728-TODAY()&lt;=7,"Esta semana","")))))</f>
        <v/>
      </c>
    </row>
    <row r="729" customFormat="false" ht="15" hidden="false" customHeight="false" outlineLevel="0" collapsed="false">
      <c r="A729" s="36"/>
      <c r="B729" s="35"/>
      <c r="C729" s="35"/>
      <c r="D729" s="35"/>
      <c r="E729" s="35"/>
      <c r="F729" s="36"/>
      <c r="G729" s="35"/>
      <c r="H729" s="35"/>
      <c r="I729" s="40" t="str">
        <f aca="true">IF(OR(E729="",H729="Hecho"),"",IF(F729="","Sin fecha",IF(F729&lt;TODAY(),"VENCIDO",IF(F729=TODAY(),"HOY",IF(F729-TODAY()&lt;=7,"Esta semana","")))))</f>
        <v/>
      </c>
    </row>
    <row r="730" customFormat="false" ht="15" hidden="false" customHeight="false" outlineLevel="0" collapsed="false">
      <c r="A730" s="36"/>
      <c r="B730" s="35"/>
      <c r="C730" s="35"/>
      <c r="D730" s="35"/>
      <c r="E730" s="35"/>
      <c r="F730" s="36"/>
      <c r="G730" s="35"/>
      <c r="H730" s="35"/>
      <c r="I730" s="40" t="str">
        <f aca="true">IF(OR(E730="",H730="Hecho"),"",IF(F730="","Sin fecha",IF(F730&lt;TODAY(),"VENCIDO",IF(F730=TODAY(),"HOY",IF(F730-TODAY()&lt;=7,"Esta semana","")))))</f>
        <v/>
      </c>
    </row>
    <row r="731" customFormat="false" ht="15" hidden="false" customHeight="false" outlineLevel="0" collapsed="false">
      <c r="A731" s="36"/>
      <c r="B731" s="35"/>
      <c r="C731" s="35"/>
      <c r="D731" s="35"/>
      <c r="E731" s="35"/>
      <c r="F731" s="36"/>
      <c r="G731" s="35"/>
      <c r="H731" s="35"/>
      <c r="I731" s="40" t="str">
        <f aca="true">IF(OR(E731="",H731="Hecho"),"",IF(F731="","Sin fecha",IF(F731&lt;TODAY(),"VENCIDO",IF(F731=TODAY(),"HOY",IF(F731-TODAY()&lt;=7,"Esta semana","")))))</f>
        <v/>
      </c>
    </row>
    <row r="732" customFormat="false" ht="15" hidden="false" customHeight="false" outlineLevel="0" collapsed="false">
      <c r="A732" s="36"/>
      <c r="B732" s="35"/>
      <c r="C732" s="35"/>
      <c r="D732" s="35"/>
      <c r="E732" s="35"/>
      <c r="F732" s="36"/>
      <c r="G732" s="35"/>
      <c r="H732" s="35"/>
      <c r="I732" s="40" t="str">
        <f aca="true">IF(OR(E732="",H732="Hecho"),"",IF(F732="","Sin fecha",IF(F732&lt;TODAY(),"VENCIDO",IF(F732=TODAY(),"HOY",IF(F732-TODAY()&lt;=7,"Esta semana","")))))</f>
        <v/>
      </c>
    </row>
    <row r="733" customFormat="false" ht="15" hidden="false" customHeight="false" outlineLevel="0" collapsed="false">
      <c r="A733" s="36"/>
      <c r="B733" s="35"/>
      <c r="C733" s="35"/>
      <c r="D733" s="35"/>
      <c r="E733" s="35"/>
      <c r="F733" s="36"/>
      <c r="G733" s="35"/>
      <c r="H733" s="35"/>
      <c r="I733" s="40" t="str">
        <f aca="true">IF(OR(E733="",H733="Hecho"),"",IF(F733="","Sin fecha",IF(F733&lt;TODAY(),"VENCIDO",IF(F733=TODAY(),"HOY",IF(F733-TODAY()&lt;=7,"Esta semana","")))))</f>
        <v/>
      </c>
    </row>
    <row r="734" customFormat="false" ht="15" hidden="false" customHeight="false" outlineLevel="0" collapsed="false">
      <c r="A734" s="36"/>
      <c r="B734" s="35"/>
      <c r="C734" s="35"/>
      <c r="D734" s="35"/>
      <c r="E734" s="35"/>
      <c r="F734" s="36"/>
      <c r="G734" s="35"/>
      <c r="H734" s="35"/>
      <c r="I734" s="40" t="str">
        <f aca="true">IF(OR(E734="",H734="Hecho"),"",IF(F734="","Sin fecha",IF(F734&lt;TODAY(),"VENCIDO",IF(F734=TODAY(),"HOY",IF(F734-TODAY()&lt;=7,"Esta semana","")))))</f>
        <v/>
      </c>
    </row>
    <row r="735" customFormat="false" ht="15" hidden="false" customHeight="false" outlineLevel="0" collapsed="false">
      <c r="A735" s="36"/>
      <c r="B735" s="35"/>
      <c r="C735" s="35"/>
      <c r="D735" s="35"/>
      <c r="E735" s="35"/>
      <c r="F735" s="36"/>
      <c r="G735" s="35"/>
      <c r="H735" s="35"/>
      <c r="I735" s="40" t="str">
        <f aca="true">IF(OR(E735="",H735="Hecho"),"",IF(F735="","Sin fecha",IF(F735&lt;TODAY(),"VENCIDO",IF(F735=TODAY(),"HOY",IF(F735-TODAY()&lt;=7,"Esta semana","")))))</f>
        <v/>
      </c>
    </row>
    <row r="736" customFormat="false" ht="15" hidden="false" customHeight="false" outlineLevel="0" collapsed="false">
      <c r="A736" s="36"/>
      <c r="B736" s="35"/>
      <c r="C736" s="35"/>
      <c r="D736" s="35"/>
      <c r="E736" s="35"/>
      <c r="F736" s="36"/>
      <c r="G736" s="35"/>
      <c r="H736" s="35"/>
      <c r="I736" s="40" t="str">
        <f aca="true">IF(OR(E736="",H736="Hecho"),"",IF(F736="","Sin fecha",IF(F736&lt;TODAY(),"VENCIDO",IF(F736=TODAY(),"HOY",IF(F736-TODAY()&lt;=7,"Esta semana","")))))</f>
        <v/>
      </c>
    </row>
    <row r="737" customFormat="false" ht="15" hidden="false" customHeight="false" outlineLevel="0" collapsed="false">
      <c r="A737" s="36"/>
      <c r="B737" s="35"/>
      <c r="C737" s="35"/>
      <c r="D737" s="35"/>
      <c r="E737" s="35"/>
      <c r="F737" s="36"/>
      <c r="G737" s="35"/>
      <c r="H737" s="35"/>
      <c r="I737" s="40" t="str">
        <f aca="true">IF(OR(E737="",H737="Hecho"),"",IF(F737="","Sin fecha",IF(F737&lt;TODAY(),"VENCIDO",IF(F737=TODAY(),"HOY",IF(F737-TODAY()&lt;=7,"Esta semana","")))))</f>
        <v/>
      </c>
    </row>
    <row r="738" customFormat="false" ht="15" hidden="false" customHeight="false" outlineLevel="0" collapsed="false">
      <c r="A738" s="36"/>
      <c r="B738" s="35"/>
      <c r="C738" s="35"/>
      <c r="D738" s="35"/>
      <c r="E738" s="35"/>
      <c r="F738" s="36"/>
      <c r="G738" s="35"/>
      <c r="H738" s="35"/>
      <c r="I738" s="40" t="str">
        <f aca="true">IF(OR(E738="",H738="Hecho"),"",IF(F738="","Sin fecha",IF(F738&lt;TODAY(),"VENCIDO",IF(F738=TODAY(),"HOY",IF(F738-TODAY()&lt;=7,"Esta semana","")))))</f>
        <v/>
      </c>
    </row>
    <row r="739" customFormat="false" ht="15" hidden="false" customHeight="false" outlineLevel="0" collapsed="false">
      <c r="A739" s="36"/>
      <c r="B739" s="35"/>
      <c r="C739" s="35"/>
      <c r="D739" s="35"/>
      <c r="E739" s="35"/>
      <c r="F739" s="36"/>
      <c r="G739" s="35"/>
      <c r="H739" s="35"/>
      <c r="I739" s="40" t="str">
        <f aca="true">IF(OR(E739="",H739="Hecho"),"",IF(F739="","Sin fecha",IF(F739&lt;TODAY(),"VENCIDO",IF(F739=TODAY(),"HOY",IF(F739-TODAY()&lt;=7,"Esta semana","")))))</f>
        <v/>
      </c>
    </row>
    <row r="740" customFormat="false" ht="15" hidden="false" customHeight="false" outlineLevel="0" collapsed="false">
      <c r="A740" s="36"/>
      <c r="B740" s="35"/>
      <c r="C740" s="35"/>
      <c r="D740" s="35"/>
      <c r="E740" s="35"/>
      <c r="F740" s="36"/>
      <c r="G740" s="35"/>
      <c r="H740" s="35"/>
      <c r="I740" s="40" t="str">
        <f aca="true">IF(OR(E740="",H740="Hecho"),"",IF(F740="","Sin fecha",IF(F740&lt;TODAY(),"VENCIDO",IF(F740=TODAY(),"HOY",IF(F740-TODAY()&lt;=7,"Esta semana","")))))</f>
        <v/>
      </c>
    </row>
    <row r="741" customFormat="false" ht="15" hidden="false" customHeight="false" outlineLevel="0" collapsed="false">
      <c r="A741" s="36"/>
      <c r="B741" s="35"/>
      <c r="C741" s="35"/>
      <c r="D741" s="35"/>
      <c r="E741" s="35"/>
      <c r="F741" s="36"/>
      <c r="G741" s="35"/>
      <c r="H741" s="35"/>
      <c r="I741" s="40" t="str">
        <f aca="true">IF(OR(E741="",H741="Hecho"),"",IF(F741="","Sin fecha",IF(F741&lt;TODAY(),"VENCIDO",IF(F741=TODAY(),"HOY",IF(F741-TODAY()&lt;=7,"Esta semana","")))))</f>
        <v/>
      </c>
    </row>
    <row r="742" customFormat="false" ht="15" hidden="false" customHeight="false" outlineLevel="0" collapsed="false">
      <c r="A742" s="36"/>
      <c r="B742" s="35"/>
      <c r="C742" s="35"/>
      <c r="D742" s="35"/>
      <c r="E742" s="35"/>
      <c r="F742" s="36"/>
      <c r="G742" s="35"/>
      <c r="H742" s="35"/>
      <c r="I742" s="40" t="str">
        <f aca="true">IF(OR(E742="",H742="Hecho"),"",IF(F742="","Sin fecha",IF(F742&lt;TODAY(),"VENCIDO",IF(F742=TODAY(),"HOY",IF(F742-TODAY()&lt;=7,"Esta semana","")))))</f>
        <v/>
      </c>
    </row>
    <row r="743" customFormat="false" ht="15" hidden="false" customHeight="false" outlineLevel="0" collapsed="false">
      <c r="A743" s="36"/>
      <c r="B743" s="35"/>
      <c r="C743" s="35"/>
      <c r="D743" s="35"/>
      <c r="E743" s="35"/>
      <c r="F743" s="36"/>
      <c r="G743" s="35"/>
      <c r="H743" s="35"/>
      <c r="I743" s="40" t="str">
        <f aca="true">IF(OR(E743="",H743="Hecho"),"",IF(F743="","Sin fecha",IF(F743&lt;TODAY(),"VENCIDO",IF(F743=TODAY(),"HOY",IF(F743-TODAY()&lt;=7,"Esta semana","")))))</f>
        <v/>
      </c>
    </row>
    <row r="744" customFormat="false" ht="15" hidden="false" customHeight="false" outlineLevel="0" collapsed="false">
      <c r="A744" s="36"/>
      <c r="B744" s="35"/>
      <c r="C744" s="35"/>
      <c r="D744" s="35"/>
      <c r="E744" s="35"/>
      <c r="F744" s="36"/>
      <c r="G744" s="35"/>
      <c r="H744" s="35"/>
      <c r="I744" s="40" t="str">
        <f aca="true">IF(OR(E744="",H744="Hecho"),"",IF(F744="","Sin fecha",IF(F744&lt;TODAY(),"VENCIDO",IF(F744=TODAY(),"HOY",IF(F744-TODAY()&lt;=7,"Esta semana","")))))</f>
        <v/>
      </c>
    </row>
    <row r="745" customFormat="false" ht="15" hidden="false" customHeight="false" outlineLevel="0" collapsed="false">
      <c r="A745" s="36"/>
      <c r="B745" s="35"/>
      <c r="C745" s="35"/>
      <c r="D745" s="35"/>
      <c r="E745" s="35"/>
      <c r="F745" s="36"/>
      <c r="G745" s="35"/>
      <c r="H745" s="35"/>
      <c r="I745" s="40" t="str">
        <f aca="true">IF(OR(E745="",H745="Hecho"),"",IF(F745="","Sin fecha",IF(F745&lt;TODAY(),"VENCIDO",IF(F745=TODAY(),"HOY",IF(F745-TODAY()&lt;=7,"Esta semana","")))))</f>
        <v/>
      </c>
    </row>
    <row r="746" customFormat="false" ht="15" hidden="false" customHeight="false" outlineLevel="0" collapsed="false">
      <c r="A746" s="36"/>
      <c r="B746" s="35"/>
      <c r="C746" s="35"/>
      <c r="D746" s="35"/>
      <c r="E746" s="35"/>
      <c r="F746" s="36"/>
      <c r="G746" s="35"/>
      <c r="H746" s="35"/>
      <c r="I746" s="40" t="str">
        <f aca="true">IF(OR(E746="",H746="Hecho"),"",IF(F746="","Sin fecha",IF(F746&lt;TODAY(),"VENCIDO",IF(F746=TODAY(),"HOY",IF(F746-TODAY()&lt;=7,"Esta semana","")))))</f>
        <v/>
      </c>
    </row>
    <row r="747" customFormat="false" ht="15" hidden="false" customHeight="false" outlineLevel="0" collapsed="false">
      <c r="A747" s="36"/>
      <c r="B747" s="35"/>
      <c r="C747" s="35"/>
      <c r="D747" s="35"/>
      <c r="E747" s="35"/>
      <c r="F747" s="36"/>
      <c r="G747" s="35"/>
      <c r="H747" s="35"/>
      <c r="I747" s="40" t="str">
        <f aca="true">IF(OR(E747="",H747="Hecho"),"",IF(F747="","Sin fecha",IF(F747&lt;TODAY(),"VENCIDO",IF(F747=TODAY(),"HOY",IF(F747-TODAY()&lt;=7,"Esta semana","")))))</f>
        <v/>
      </c>
    </row>
    <row r="748" customFormat="false" ht="15" hidden="false" customHeight="false" outlineLevel="0" collapsed="false">
      <c r="A748" s="36"/>
      <c r="B748" s="35"/>
      <c r="C748" s="35"/>
      <c r="D748" s="35"/>
      <c r="E748" s="35"/>
      <c r="F748" s="36"/>
      <c r="G748" s="35"/>
      <c r="H748" s="35"/>
      <c r="I748" s="40" t="str">
        <f aca="true">IF(OR(E748="",H748="Hecho"),"",IF(F748="","Sin fecha",IF(F748&lt;TODAY(),"VENCIDO",IF(F748=TODAY(),"HOY",IF(F748-TODAY()&lt;=7,"Esta semana","")))))</f>
        <v/>
      </c>
    </row>
    <row r="749" customFormat="false" ht="15" hidden="false" customHeight="false" outlineLevel="0" collapsed="false">
      <c r="A749" s="36"/>
      <c r="B749" s="35"/>
      <c r="C749" s="35"/>
      <c r="D749" s="35"/>
      <c r="E749" s="35"/>
      <c r="F749" s="36"/>
      <c r="G749" s="35"/>
      <c r="H749" s="35"/>
      <c r="I749" s="40" t="str">
        <f aca="true">IF(OR(E749="",H749="Hecho"),"",IF(F749="","Sin fecha",IF(F749&lt;TODAY(),"VENCIDO",IF(F749=TODAY(),"HOY",IF(F749-TODAY()&lt;=7,"Esta semana","")))))</f>
        <v/>
      </c>
    </row>
    <row r="750" customFormat="false" ht="15" hidden="false" customHeight="false" outlineLevel="0" collapsed="false">
      <c r="A750" s="36"/>
      <c r="B750" s="35"/>
      <c r="C750" s="35"/>
      <c r="D750" s="35"/>
      <c r="E750" s="35"/>
      <c r="F750" s="36"/>
      <c r="G750" s="35"/>
      <c r="H750" s="35"/>
      <c r="I750" s="40" t="str">
        <f aca="true">IF(OR(E750="",H750="Hecho"),"",IF(F750="","Sin fecha",IF(F750&lt;TODAY(),"VENCIDO",IF(F750=TODAY(),"HOY",IF(F750-TODAY()&lt;=7,"Esta semana","")))))</f>
        <v/>
      </c>
    </row>
    <row r="751" customFormat="false" ht="15" hidden="false" customHeight="false" outlineLevel="0" collapsed="false">
      <c r="A751" s="36"/>
      <c r="B751" s="35"/>
      <c r="C751" s="35"/>
      <c r="D751" s="35"/>
      <c r="E751" s="35"/>
      <c r="F751" s="36"/>
      <c r="G751" s="35"/>
      <c r="H751" s="35"/>
      <c r="I751" s="40" t="str">
        <f aca="true">IF(OR(E751="",H751="Hecho"),"",IF(F751="","Sin fecha",IF(F751&lt;TODAY(),"VENCIDO",IF(F751=TODAY(),"HOY",IF(F751-TODAY()&lt;=7,"Esta semana","")))))</f>
        <v/>
      </c>
    </row>
    <row r="752" customFormat="false" ht="15" hidden="false" customHeight="false" outlineLevel="0" collapsed="false">
      <c r="A752" s="36"/>
      <c r="B752" s="35"/>
      <c r="C752" s="35"/>
      <c r="D752" s="35"/>
      <c r="E752" s="35"/>
      <c r="F752" s="36"/>
      <c r="G752" s="35"/>
      <c r="H752" s="35"/>
      <c r="I752" s="40" t="str">
        <f aca="true">IF(OR(E752="",H752="Hecho"),"",IF(F752="","Sin fecha",IF(F752&lt;TODAY(),"VENCIDO",IF(F752=TODAY(),"HOY",IF(F752-TODAY()&lt;=7,"Esta semana","")))))</f>
        <v/>
      </c>
    </row>
    <row r="753" customFormat="false" ht="15" hidden="false" customHeight="false" outlineLevel="0" collapsed="false">
      <c r="A753" s="36"/>
      <c r="B753" s="35"/>
      <c r="C753" s="35"/>
      <c r="D753" s="35"/>
      <c r="E753" s="35"/>
      <c r="F753" s="36"/>
      <c r="G753" s="35"/>
      <c r="H753" s="35"/>
      <c r="I753" s="40" t="str">
        <f aca="true">IF(OR(E753="",H753="Hecho"),"",IF(F753="","Sin fecha",IF(F753&lt;TODAY(),"VENCIDO",IF(F753=TODAY(),"HOY",IF(F753-TODAY()&lt;=7,"Esta semana","")))))</f>
        <v/>
      </c>
    </row>
    <row r="754" customFormat="false" ht="15" hidden="false" customHeight="false" outlineLevel="0" collapsed="false">
      <c r="A754" s="36"/>
      <c r="B754" s="35"/>
      <c r="C754" s="35"/>
      <c r="D754" s="35"/>
      <c r="E754" s="35"/>
      <c r="F754" s="36"/>
      <c r="G754" s="35"/>
      <c r="H754" s="35"/>
      <c r="I754" s="40" t="str">
        <f aca="true">IF(OR(E754="",H754="Hecho"),"",IF(F754="","Sin fecha",IF(F754&lt;TODAY(),"VENCIDO",IF(F754=TODAY(),"HOY",IF(F754-TODAY()&lt;=7,"Esta semana","")))))</f>
        <v/>
      </c>
    </row>
    <row r="755" customFormat="false" ht="15" hidden="false" customHeight="false" outlineLevel="0" collapsed="false">
      <c r="A755" s="36"/>
      <c r="B755" s="35"/>
      <c r="C755" s="35"/>
      <c r="D755" s="35"/>
      <c r="E755" s="35"/>
      <c r="F755" s="36"/>
      <c r="G755" s="35"/>
      <c r="H755" s="35"/>
      <c r="I755" s="40" t="str">
        <f aca="true">IF(OR(E755="",H755="Hecho"),"",IF(F755="","Sin fecha",IF(F755&lt;TODAY(),"VENCIDO",IF(F755=TODAY(),"HOY",IF(F755-TODAY()&lt;=7,"Esta semana","")))))</f>
        <v/>
      </c>
    </row>
    <row r="756" customFormat="false" ht="15" hidden="false" customHeight="false" outlineLevel="0" collapsed="false">
      <c r="A756" s="36"/>
      <c r="B756" s="35"/>
      <c r="C756" s="35"/>
      <c r="D756" s="35"/>
      <c r="E756" s="35"/>
      <c r="F756" s="36"/>
      <c r="G756" s="35"/>
      <c r="H756" s="35"/>
      <c r="I756" s="40" t="str">
        <f aca="true">IF(OR(E756="",H756="Hecho"),"",IF(F756="","Sin fecha",IF(F756&lt;TODAY(),"VENCIDO",IF(F756=TODAY(),"HOY",IF(F756-TODAY()&lt;=7,"Esta semana","")))))</f>
        <v/>
      </c>
    </row>
    <row r="757" customFormat="false" ht="15" hidden="false" customHeight="false" outlineLevel="0" collapsed="false">
      <c r="A757" s="36"/>
      <c r="B757" s="35"/>
      <c r="C757" s="35"/>
      <c r="D757" s="35"/>
      <c r="E757" s="35"/>
      <c r="F757" s="36"/>
      <c r="G757" s="35"/>
      <c r="H757" s="35"/>
      <c r="I757" s="40" t="str">
        <f aca="true">IF(OR(E757="",H757="Hecho"),"",IF(F757="","Sin fecha",IF(F757&lt;TODAY(),"VENCIDO",IF(F757=TODAY(),"HOY",IF(F757-TODAY()&lt;=7,"Esta semana","")))))</f>
        <v/>
      </c>
    </row>
    <row r="758" customFormat="false" ht="15" hidden="false" customHeight="false" outlineLevel="0" collapsed="false">
      <c r="A758" s="36"/>
      <c r="B758" s="35"/>
      <c r="C758" s="35"/>
      <c r="D758" s="35"/>
      <c r="E758" s="35"/>
      <c r="F758" s="36"/>
      <c r="G758" s="35"/>
      <c r="H758" s="35"/>
      <c r="I758" s="40" t="str">
        <f aca="true">IF(OR(E758="",H758="Hecho"),"",IF(F758="","Sin fecha",IF(F758&lt;TODAY(),"VENCIDO",IF(F758=TODAY(),"HOY",IF(F758-TODAY()&lt;=7,"Esta semana","")))))</f>
        <v/>
      </c>
    </row>
    <row r="759" customFormat="false" ht="15" hidden="false" customHeight="false" outlineLevel="0" collapsed="false">
      <c r="A759" s="36"/>
      <c r="B759" s="35"/>
      <c r="C759" s="35"/>
      <c r="D759" s="35"/>
      <c r="E759" s="35"/>
      <c r="F759" s="36"/>
      <c r="G759" s="35"/>
      <c r="H759" s="35"/>
      <c r="I759" s="40" t="str">
        <f aca="true">IF(OR(E759="",H759="Hecho"),"",IF(F759="","Sin fecha",IF(F759&lt;TODAY(),"VENCIDO",IF(F759=TODAY(),"HOY",IF(F759-TODAY()&lt;=7,"Esta semana","")))))</f>
        <v/>
      </c>
    </row>
    <row r="760" customFormat="false" ht="15" hidden="false" customHeight="false" outlineLevel="0" collapsed="false">
      <c r="A760" s="36"/>
      <c r="B760" s="35"/>
      <c r="C760" s="35"/>
      <c r="D760" s="35"/>
      <c r="E760" s="35"/>
      <c r="F760" s="36"/>
      <c r="G760" s="35"/>
      <c r="H760" s="35"/>
      <c r="I760" s="40" t="str">
        <f aca="true">IF(OR(E760="",H760="Hecho"),"",IF(F760="","Sin fecha",IF(F760&lt;TODAY(),"VENCIDO",IF(F760=TODAY(),"HOY",IF(F760-TODAY()&lt;=7,"Esta semana","")))))</f>
        <v/>
      </c>
    </row>
    <row r="761" customFormat="false" ht="15" hidden="false" customHeight="false" outlineLevel="0" collapsed="false">
      <c r="A761" s="36"/>
      <c r="B761" s="35"/>
      <c r="C761" s="35"/>
      <c r="D761" s="35"/>
      <c r="E761" s="35"/>
      <c r="F761" s="36"/>
      <c r="G761" s="35"/>
      <c r="H761" s="35"/>
      <c r="I761" s="40" t="str">
        <f aca="true">IF(OR(E761="",H761="Hecho"),"",IF(F761="","Sin fecha",IF(F761&lt;TODAY(),"VENCIDO",IF(F761=TODAY(),"HOY",IF(F761-TODAY()&lt;=7,"Esta semana","")))))</f>
        <v/>
      </c>
    </row>
    <row r="762" customFormat="false" ht="15" hidden="false" customHeight="false" outlineLevel="0" collapsed="false">
      <c r="A762" s="36"/>
      <c r="B762" s="35"/>
      <c r="C762" s="35"/>
      <c r="D762" s="35"/>
      <c r="E762" s="35"/>
      <c r="F762" s="36"/>
      <c r="G762" s="35"/>
      <c r="H762" s="35"/>
      <c r="I762" s="40" t="str">
        <f aca="true">IF(OR(E762="",H762="Hecho"),"",IF(F762="","Sin fecha",IF(F762&lt;TODAY(),"VENCIDO",IF(F762=TODAY(),"HOY",IF(F762-TODAY()&lt;=7,"Esta semana","")))))</f>
        <v/>
      </c>
    </row>
    <row r="763" customFormat="false" ht="15" hidden="false" customHeight="false" outlineLevel="0" collapsed="false">
      <c r="A763" s="36"/>
      <c r="B763" s="35"/>
      <c r="C763" s="35"/>
      <c r="D763" s="35"/>
      <c r="E763" s="35"/>
      <c r="F763" s="36"/>
      <c r="G763" s="35"/>
      <c r="H763" s="35"/>
      <c r="I763" s="40" t="str">
        <f aca="true">IF(OR(E763="",H763="Hecho"),"",IF(F763="","Sin fecha",IF(F763&lt;TODAY(),"VENCIDO",IF(F763=TODAY(),"HOY",IF(F763-TODAY()&lt;=7,"Esta semana","")))))</f>
        <v/>
      </c>
    </row>
    <row r="764" customFormat="false" ht="15" hidden="false" customHeight="false" outlineLevel="0" collapsed="false">
      <c r="A764" s="36"/>
      <c r="B764" s="35"/>
      <c r="C764" s="35"/>
      <c r="D764" s="35"/>
      <c r="E764" s="35"/>
      <c r="F764" s="36"/>
      <c r="G764" s="35"/>
      <c r="H764" s="35"/>
      <c r="I764" s="40" t="str">
        <f aca="true">IF(OR(E764="",H764="Hecho"),"",IF(F764="","Sin fecha",IF(F764&lt;TODAY(),"VENCIDO",IF(F764=TODAY(),"HOY",IF(F764-TODAY()&lt;=7,"Esta semana","")))))</f>
        <v/>
      </c>
    </row>
    <row r="765" customFormat="false" ht="15" hidden="false" customHeight="false" outlineLevel="0" collapsed="false">
      <c r="A765" s="36"/>
      <c r="B765" s="35"/>
      <c r="C765" s="35"/>
      <c r="D765" s="35"/>
      <c r="E765" s="35"/>
      <c r="F765" s="36"/>
      <c r="G765" s="35"/>
      <c r="H765" s="35"/>
      <c r="I765" s="40" t="str">
        <f aca="true">IF(OR(E765="",H765="Hecho"),"",IF(F765="","Sin fecha",IF(F765&lt;TODAY(),"VENCIDO",IF(F765=TODAY(),"HOY",IF(F765-TODAY()&lt;=7,"Esta semana","")))))</f>
        <v/>
      </c>
    </row>
    <row r="766" customFormat="false" ht="15" hidden="false" customHeight="false" outlineLevel="0" collapsed="false">
      <c r="A766" s="36"/>
      <c r="B766" s="35"/>
      <c r="C766" s="35"/>
      <c r="D766" s="35"/>
      <c r="E766" s="35"/>
      <c r="F766" s="36"/>
      <c r="G766" s="35"/>
      <c r="H766" s="35"/>
      <c r="I766" s="40" t="str">
        <f aca="true">IF(OR(E766="",H766="Hecho"),"",IF(F766="","Sin fecha",IF(F766&lt;TODAY(),"VENCIDO",IF(F766=TODAY(),"HOY",IF(F766-TODAY()&lt;=7,"Esta semana","")))))</f>
        <v/>
      </c>
    </row>
    <row r="767" customFormat="false" ht="15" hidden="false" customHeight="false" outlineLevel="0" collapsed="false">
      <c r="A767" s="36"/>
      <c r="B767" s="35"/>
      <c r="C767" s="35"/>
      <c r="D767" s="35"/>
      <c r="E767" s="35"/>
      <c r="F767" s="36"/>
      <c r="G767" s="35"/>
      <c r="H767" s="35"/>
      <c r="I767" s="40" t="str">
        <f aca="true">IF(OR(E767="",H767="Hecho"),"",IF(F767="","Sin fecha",IF(F767&lt;TODAY(),"VENCIDO",IF(F767=TODAY(),"HOY",IF(F767-TODAY()&lt;=7,"Esta semana","")))))</f>
        <v/>
      </c>
    </row>
    <row r="768" customFormat="false" ht="15" hidden="false" customHeight="false" outlineLevel="0" collapsed="false">
      <c r="A768" s="36"/>
      <c r="B768" s="35"/>
      <c r="C768" s="35"/>
      <c r="D768" s="35"/>
      <c r="E768" s="35"/>
      <c r="F768" s="36"/>
      <c r="G768" s="35"/>
      <c r="H768" s="35"/>
      <c r="I768" s="40" t="str">
        <f aca="true">IF(OR(E768="",H768="Hecho"),"",IF(F768="","Sin fecha",IF(F768&lt;TODAY(),"VENCIDO",IF(F768=TODAY(),"HOY",IF(F768-TODAY()&lt;=7,"Esta semana","")))))</f>
        <v/>
      </c>
    </row>
    <row r="769" customFormat="false" ht="15" hidden="false" customHeight="false" outlineLevel="0" collapsed="false">
      <c r="A769" s="36"/>
      <c r="B769" s="35"/>
      <c r="C769" s="35"/>
      <c r="D769" s="35"/>
      <c r="E769" s="35"/>
      <c r="F769" s="36"/>
      <c r="G769" s="35"/>
      <c r="H769" s="35"/>
      <c r="I769" s="40" t="str">
        <f aca="true">IF(OR(E769="",H769="Hecho"),"",IF(F769="","Sin fecha",IF(F769&lt;TODAY(),"VENCIDO",IF(F769=TODAY(),"HOY",IF(F769-TODAY()&lt;=7,"Esta semana","")))))</f>
        <v/>
      </c>
    </row>
    <row r="770" customFormat="false" ht="15" hidden="false" customHeight="false" outlineLevel="0" collapsed="false">
      <c r="A770" s="36"/>
      <c r="B770" s="35"/>
      <c r="C770" s="35"/>
      <c r="D770" s="35"/>
      <c r="E770" s="35"/>
      <c r="F770" s="36"/>
      <c r="G770" s="35"/>
      <c r="H770" s="35"/>
      <c r="I770" s="40" t="str">
        <f aca="true">IF(OR(E770="",H770="Hecho"),"",IF(F770="","Sin fecha",IF(F770&lt;TODAY(),"VENCIDO",IF(F770=TODAY(),"HOY",IF(F770-TODAY()&lt;=7,"Esta semana","")))))</f>
        <v/>
      </c>
    </row>
    <row r="771" customFormat="false" ht="15" hidden="false" customHeight="false" outlineLevel="0" collapsed="false">
      <c r="A771" s="36"/>
      <c r="B771" s="35"/>
      <c r="C771" s="35"/>
      <c r="D771" s="35"/>
      <c r="E771" s="35"/>
      <c r="F771" s="36"/>
      <c r="G771" s="35"/>
      <c r="H771" s="35"/>
      <c r="I771" s="40" t="str">
        <f aca="true">IF(OR(E771="",H771="Hecho"),"",IF(F771="","Sin fecha",IF(F771&lt;TODAY(),"VENCIDO",IF(F771=TODAY(),"HOY",IF(F771-TODAY()&lt;=7,"Esta semana","")))))</f>
        <v/>
      </c>
    </row>
    <row r="772" customFormat="false" ht="15" hidden="false" customHeight="false" outlineLevel="0" collapsed="false">
      <c r="A772" s="36"/>
      <c r="B772" s="35"/>
      <c r="C772" s="35"/>
      <c r="D772" s="35"/>
      <c r="E772" s="35"/>
      <c r="F772" s="36"/>
      <c r="G772" s="35"/>
      <c r="H772" s="35"/>
      <c r="I772" s="40" t="str">
        <f aca="true">IF(OR(E772="",H772="Hecho"),"",IF(F772="","Sin fecha",IF(F772&lt;TODAY(),"VENCIDO",IF(F772=TODAY(),"HOY",IF(F772-TODAY()&lt;=7,"Esta semana","")))))</f>
        <v/>
      </c>
    </row>
    <row r="773" customFormat="false" ht="15" hidden="false" customHeight="false" outlineLevel="0" collapsed="false">
      <c r="A773" s="36"/>
      <c r="B773" s="35"/>
      <c r="C773" s="35"/>
      <c r="D773" s="35"/>
      <c r="E773" s="35"/>
      <c r="F773" s="36"/>
      <c r="G773" s="35"/>
      <c r="H773" s="35"/>
      <c r="I773" s="40" t="str">
        <f aca="true">IF(OR(E773="",H773="Hecho"),"",IF(F773="","Sin fecha",IF(F773&lt;TODAY(),"VENCIDO",IF(F773=TODAY(),"HOY",IF(F773-TODAY()&lt;=7,"Esta semana","")))))</f>
        <v/>
      </c>
    </row>
    <row r="774" customFormat="false" ht="15" hidden="false" customHeight="false" outlineLevel="0" collapsed="false">
      <c r="A774" s="36"/>
      <c r="B774" s="35"/>
      <c r="C774" s="35"/>
      <c r="D774" s="35"/>
      <c r="E774" s="35"/>
      <c r="F774" s="36"/>
      <c r="G774" s="35"/>
      <c r="H774" s="35"/>
      <c r="I774" s="40" t="str">
        <f aca="true">IF(OR(E774="",H774="Hecho"),"",IF(F774="","Sin fecha",IF(F774&lt;TODAY(),"VENCIDO",IF(F774=TODAY(),"HOY",IF(F774-TODAY()&lt;=7,"Esta semana","")))))</f>
        <v/>
      </c>
    </row>
    <row r="775" customFormat="false" ht="15" hidden="false" customHeight="false" outlineLevel="0" collapsed="false">
      <c r="A775" s="36"/>
      <c r="B775" s="35"/>
      <c r="C775" s="35"/>
      <c r="D775" s="35"/>
      <c r="E775" s="35"/>
      <c r="F775" s="36"/>
      <c r="G775" s="35"/>
      <c r="H775" s="35"/>
      <c r="I775" s="40" t="str">
        <f aca="true">IF(OR(E775="",H775="Hecho"),"",IF(F775="","Sin fecha",IF(F775&lt;TODAY(),"VENCIDO",IF(F775=TODAY(),"HOY",IF(F775-TODAY()&lt;=7,"Esta semana","")))))</f>
        <v/>
      </c>
    </row>
    <row r="776" customFormat="false" ht="15" hidden="false" customHeight="false" outlineLevel="0" collapsed="false">
      <c r="A776" s="36"/>
      <c r="B776" s="35"/>
      <c r="C776" s="35"/>
      <c r="D776" s="35"/>
      <c r="E776" s="35"/>
      <c r="F776" s="36"/>
      <c r="G776" s="35"/>
      <c r="H776" s="35"/>
      <c r="I776" s="40" t="str">
        <f aca="true">IF(OR(E776="",H776="Hecho"),"",IF(F776="","Sin fecha",IF(F776&lt;TODAY(),"VENCIDO",IF(F776=TODAY(),"HOY",IF(F776-TODAY()&lt;=7,"Esta semana","")))))</f>
        <v/>
      </c>
    </row>
    <row r="777" customFormat="false" ht="15" hidden="false" customHeight="false" outlineLevel="0" collapsed="false">
      <c r="A777" s="36"/>
      <c r="B777" s="35"/>
      <c r="C777" s="35"/>
      <c r="D777" s="35"/>
      <c r="E777" s="35"/>
      <c r="F777" s="36"/>
      <c r="G777" s="35"/>
      <c r="H777" s="35"/>
      <c r="I777" s="40" t="str">
        <f aca="true">IF(OR(E777="",H777="Hecho"),"",IF(F777="","Sin fecha",IF(F777&lt;TODAY(),"VENCIDO",IF(F777=TODAY(),"HOY",IF(F777-TODAY()&lt;=7,"Esta semana","")))))</f>
        <v/>
      </c>
    </row>
    <row r="778" customFormat="false" ht="15" hidden="false" customHeight="false" outlineLevel="0" collapsed="false">
      <c r="A778" s="36"/>
      <c r="B778" s="35"/>
      <c r="C778" s="35"/>
      <c r="D778" s="35"/>
      <c r="E778" s="35"/>
      <c r="F778" s="36"/>
      <c r="G778" s="35"/>
      <c r="H778" s="35"/>
      <c r="I778" s="40" t="str">
        <f aca="true">IF(OR(E778="",H778="Hecho"),"",IF(F778="","Sin fecha",IF(F778&lt;TODAY(),"VENCIDO",IF(F778=TODAY(),"HOY",IF(F778-TODAY()&lt;=7,"Esta semana","")))))</f>
        <v/>
      </c>
    </row>
    <row r="779" customFormat="false" ht="15" hidden="false" customHeight="false" outlineLevel="0" collapsed="false">
      <c r="A779" s="36"/>
      <c r="B779" s="35"/>
      <c r="C779" s="35"/>
      <c r="D779" s="35"/>
      <c r="E779" s="35"/>
      <c r="F779" s="36"/>
      <c r="G779" s="35"/>
      <c r="H779" s="35"/>
      <c r="I779" s="40" t="str">
        <f aca="true">IF(OR(E779="",H779="Hecho"),"",IF(F779="","Sin fecha",IF(F779&lt;TODAY(),"VENCIDO",IF(F779=TODAY(),"HOY",IF(F779-TODAY()&lt;=7,"Esta semana","")))))</f>
        <v/>
      </c>
    </row>
    <row r="780" customFormat="false" ht="15" hidden="false" customHeight="false" outlineLevel="0" collapsed="false">
      <c r="A780" s="36"/>
      <c r="B780" s="35"/>
      <c r="C780" s="35"/>
      <c r="D780" s="35"/>
      <c r="E780" s="35"/>
      <c r="F780" s="36"/>
      <c r="G780" s="35"/>
      <c r="H780" s="35"/>
      <c r="I780" s="40" t="str">
        <f aca="true">IF(OR(E780="",H780="Hecho"),"",IF(F780="","Sin fecha",IF(F780&lt;TODAY(),"VENCIDO",IF(F780=TODAY(),"HOY",IF(F780-TODAY()&lt;=7,"Esta semana","")))))</f>
        <v/>
      </c>
    </row>
    <row r="781" customFormat="false" ht="15" hidden="false" customHeight="false" outlineLevel="0" collapsed="false">
      <c r="A781" s="36"/>
      <c r="B781" s="35"/>
      <c r="C781" s="35"/>
      <c r="D781" s="35"/>
      <c r="E781" s="35"/>
      <c r="F781" s="36"/>
      <c r="G781" s="35"/>
      <c r="H781" s="35"/>
      <c r="I781" s="40" t="str">
        <f aca="true">IF(OR(E781="",H781="Hecho"),"",IF(F781="","Sin fecha",IF(F781&lt;TODAY(),"VENCIDO",IF(F781=TODAY(),"HOY",IF(F781-TODAY()&lt;=7,"Esta semana","")))))</f>
        <v/>
      </c>
    </row>
    <row r="782" customFormat="false" ht="15" hidden="false" customHeight="false" outlineLevel="0" collapsed="false">
      <c r="A782" s="36"/>
      <c r="B782" s="35"/>
      <c r="C782" s="35"/>
      <c r="D782" s="35"/>
      <c r="E782" s="35"/>
      <c r="F782" s="36"/>
      <c r="G782" s="35"/>
      <c r="H782" s="35"/>
      <c r="I782" s="40" t="str">
        <f aca="true">IF(OR(E782="",H782="Hecho"),"",IF(F782="","Sin fecha",IF(F782&lt;TODAY(),"VENCIDO",IF(F782=TODAY(),"HOY",IF(F782-TODAY()&lt;=7,"Esta semana","")))))</f>
        <v/>
      </c>
    </row>
    <row r="783" customFormat="false" ht="15" hidden="false" customHeight="false" outlineLevel="0" collapsed="false">
      <c r="A783" s="36"/>
      <c r="B783" s="35"/>
      <c r="C783" s="35"/>
      <c r="D783" s="35"/>
      <c r="E783" s="35"/>
      <c r="F783" s="36"/>
      <c r="G783" s="35"/>
      <c r="H783" s="35"/>
      <c r="I783" s="40" t="str">
        <f aca="true">IF(OR(E783="",H783="Hecho"),"",IF(F783="","Sin fecha",IF(F783&lt;TODAY(),"VENCIDO",IF(F783=TODAY(),"HOY",IF(F783-TODAY()&lt;=7,"Esta semana","")))))</f>
        <v/>
      </c>
    </row>
    <row r="784" customFormat="false" ht="15" hidden="false" customHeight="false" outlineLevel="0" collapsed="false">
      <c r="A784" s="36"/>
      <c r="B784" s="35"/>
      <c r="C784" s="35"/>
      <c r="D784" s="35"/>
      <c r="E784" s="35"/>
      <c r="F784" s="36"/>
      <c r="G784" s="35"/>
      <c r="H784" s="35"/>
      <c r="I784" s="40" t="str">
        <f aca="true">IF(OR(E784="",H784="Hecho"),"",IF(F784="","Sin fecha",IF(F784&lt;TODAY(),"VENCIDO",IF(F784=TODAY(),"HOY",IF(F784-TODAY()&lt;=7,"Esta semana","")))))</f>
        <v/>
      </c>
    </row>
    <row r="785" customFormat="false" ht="15" hidden="false" customHeight="false" outlineLevel="0" collapsed="false">
      <c r="A785" s="36"/>
      <c r="B785" s="35"/>
      <c r="C785" s="35"/>
      <c r="D785" s="35"/>
      <c r="E785" s="35"/>
      <c r="F785" s="36"/>
      <c r="G785" s="35"/>
      <c r="H785" s="35"/>
      <c r="I785" s="40" t="str">
        <f aca="true">IF(OR(E785="",H785="Hecho"),"",IF(F785="","Sin fecha",IF(F785&lt;TODAY(),"VENCIDO",IF(F785=TODAY(),"HOY",IF(F785-TODAY()&lt;=7,"Esta semana","")))))</f>
        <v/>
      </c>
    </row>
    <row r="786" customFormat="false" ht="15" hidden="false" customHeight="false" outlineLevel="0" collapsed="false">
      <c r="A786" s="36"/>
      <c r="B786" s="35"/>
      <c r="C786" s="35"/>
      <c r="D786" s="35"/>
      <c r="E786" s="35"/>
      <c r="F786" s="36"/>
      <c r="G786" s="35"/>
      <c r="H786" s="35"/>
      <c r="I786" s="40" t="str">
        <f aca="true">IF(OR(E786="",H786="Hecho"),"",IF(F786="","Sin fecha",IF(F786&lt;TODAY(),"VENCIDO",IF(F786=TODAY(),"HOY",IF(F786-TODAY()&lt;=7,"Esta semana","")))))</f>
        <v/>
      </c>
    </row>
    <row r="787" customFormat="false" ht="15" hidden="false" customHeight="false" outlineLevel="0" collapsed="false">
      <c r="A787" s="36"/>
      <c r="B787" s="35"/>
      <c r="C787" s="35"/>
      <c r="D787" s="35"/>
      <c r="E787" s="35"/>
      <c r="F787" s="36"/>
      <c r="G787" s="35"/>
      <c r="H787" s="35"/>
      <c r="I787" s="40" t="str">
        <f aca="true">IF(OR(E787="",H787="Hecho"),"",IF(F787="","Sin fecha",IF(F787&lt;TODAY(),"VENCIDO",IF(F787=TODAY(),"HOY",IF(F787-TODAY()&lt;=7,"Esta semana","")))))</f>
        <v/>
      </c>
    </row>
    <row r="788" customFormat="false" ht="15" hidden="false" customHeight="false" outlineLevel="0" collapsed="false">
      <c r="A788" s="36"/>
      <c r="B788" s="35"/>
      <c r="C788" s="35"/>
      <c r="D788" s="35"/>
      <c r="E788" s="35"/>
      <c r="F788" s="36"/>
      <c r="G788" s="35"/>
      <c r="H788" s="35"/>
      <c r="I788" s="40" t="str">
        <f aca="true">IF(OR(E788="",H788="Hecho"),"",IF(F788="","Sin fecha",IF(F788&lt;TODAY(),"VENCIDO",IF(F788=TODAY(),"HOY",IF(F788-TODAY()&lt;=7,"Esta semana","")))))</f>
        <v/>
      </c>
    </row>
    <row r="789" customFormat="false" ht="15" hidden="false" customHeight="false" outlineLevel="0" collapsed="false">
      <c r="A789" s="36"/>
      <c r="B789" s="35"/>
      <c r="C789" s="35"/>
      <c r="D789" s="35"/>
      <c r="E789" s="35"/>
      <c r="F789" s="36"/>
      <c r="G789" s="35"/>
      <c r="H789" s="35"/>
      <c r="I789" s="40" t="str">
        <f aca="true">IF(OR(E789="",H789="Hecho"),"",IF(F789="","Sin fecha",IF(F789&lt;TODAY(),"VENCIDO",IF(F789=TODAY(),"HOY",IF(F789-TODAY()&lt;=7,"Esta semana","")))))</f>
        <v/>
      </c>
    </row>
    <row r="790" customFormat="false" ht="15" hidden="false" customHeight="false" outlineLevel="0" collapsed="false">
      <c r="A790" s="36"/>
      <c r="B790" s="35"/>
      <c r="C790" s="35"/>
      <c r="D790" s="35"/>
      <c r="E790" s="35"/>
      <c r="F790" s="36"/>
      <c r="G790" s="35"/>
      <c r="H790" s="35"/>
      <c r="I790" s="40" t="str">
        <f aca="true">IF(OR(E790="",H790="Hecho"),"",IF(F790="","Sin fecha",IF(F790&lt;TODAY(),"VENCIDO",IF(F790=TODAY(),"HOY",IF(F790-TODAY()&lt;=7,"Esta semana","")))))</f>
        <v/>
      </c>
    </row>
    <row r="791" customFormat="false" ht="15" hidden="false" customHeight="false" outlineLevel="0" collapsed="false">
      <c r="A791" s="36"/>
      <c r="B791" s="35"/>
      <c r="C791" s="35"/>
      <c r="D791" s="35"/>
      <c r="E791" s="35"/>
      <c r="F791" s="36"/>
      <c r="G791" s="35"/>
      <c r="H791" s="35"/>
      <c r="I791" s="40" t="str">
        <f aca="true">IF(OR(E791="",H791="Hecho"),"",IF(F791="","Sin fecha",IF(F791&lt;TODAY(),"VENCIDO",IF(F791=TODAY(),"HOY",IF(F791-TODAY()&lt;=7,"Esta semana","")))))</f>
        <v/>
      </c>
    </row>
    <row r="792" customFormat="false" ht="15" hidden="false" customHeight="false" outlineLevel="0" collapsed="false">
      <c r="A792" s="36"/>
      <c r="B792" s="35"/>
      <c r="C792" s="35"/>
      <c r="D792" s="35"/>
      <c r="E792" s="35"/>
      <c r="F792" s="36"/>
      <c r="G792" s="35"/>
      <c r="H792" s="35"/>
      <c r="I792" s="40" t="str">
        <f aca="true">IF(OR(E792="",H792="Hecho"),"",IF(F792="","Sin fecha",IF(F792&lt;TODAY(),"VENCIDO",IF(F792=TODAY(),"HOY",IF(F792-TODAY()&lt;=7,"Esta semana","")))))</f>
        <v/>
      </c>
    </row>
    <row r="793" customFormat="false" ht="15" hidden="false" customHeight="false" outlineLevel="0" collapsed="false">
      <c r="A793" s="36"/>
      <c r="B793" s="35"/>
      <c r="C793" s="35"/>
      <c r="D793" s="35"/>
      <c r="E793" s="35"/>
      <c r="F793" s="36"/>
      <c r="G793" s="35"/>
      <c r="H793" s="35"/>
      <c r="I793" s="40" t="str">
        <f aca="true">IF(OR(E793="",H793="Hecho"),"",IF(F793="","Sin fecha",IF(F793&lt;TODAY(),"VENCIDO",IF(F793=TODAY(),"HOY",IF(F793-TODAY()&lt;=7,"Esta semana","")))))</f>
        <v/>
      </c>
    </row>
    <row r="794" customFormat="false" ht="15" hidden="false" customHeight="false" outlineLevel="0" collapsed="false">
      <c r="A794" s="36"/>
      <c r="B794" s="35"/>
      <c r="C794" s="35"/>
      <c r="D794" s="35"/>
      <c r="E794" s="35"/>
      <c r="F794" s="36"/>
      <c r="G794" s="35"/>
      <c r="H794" s="35"/>
      <c r="I794" s="40" t="str">
        <f aca="true">IF(OR(E794="",H794="Hecho"),"",IF(F794="","Sin fecha",IF(F794&lt;TODAY(),"VENCIDO",IF(F794=TODAY(),"HOY",IF(F794-TODAY()&lt;=7,"Esta semana","")))))</f>
        <v/>
      </c>
    </row>
    <row r="795" customFormat="false" ht="15" hidden="false" customHeight="false" outlineLevel="0" collapsed="false">
      <c r="A795" s="36"/>
      <c r="B795" s="35"/>
      <c r="C795" s="35"/>
      <c r="D795" s="35"/>
      <c r="E795" s="35"/>
      <c r="F795" s="36"/>
      <c r="G795" s="35"/>
      <c r="H795" s="35"/>
      <c r="I795" s="40" t="str">
        <f aca="true">IF(OR(E795="",H795="Hecho"),"",IF(F795="","Sin fecha",IF(F795&lt;TODAY(),"VENCIDO",IF(F795=TODAY(),"HOY",IF(F795-TODAY()&lt;=7,"Esta semana","")))))</f>
        <v/>
      </c>
    </row>
    <row r="796" customFormat="false" ht="15" hidden="false" customHeight="false" outlineLevel="0" collapsed="false">
      <c r="A796" s="36"/>
      <c r="B796" s="35"/>
      <c r="C796" s="35"/>
      <c r="D796" s="35"/>
      <c r="E796" s="35"/>
      <c r="F796" s="36"/>
      <c r="G796" s="35"/>
      <c r="H796" s="35"/>
      <c r="I796" s="40" t="str">
        <f aca="true">IF(OR(E796="",H796="Hecho"),"",IF(F796="","Sin fecha",IF(F796&lt;TODAY(),"VENCIDO",IF(F796=TODAY(),"HOY",IF(F796-TODAY()&lt;=7,"Esta semana","")))))</f>
        <v/>
      </c>
    </row>
    <row r="797" customFormat="false" ht="15" hidden="false" customHeight="false" outlineLevel="0" collapsed="false">
      <c r="A797" s="36"/>
      <c r="B797" s="35"/>
      <c r="C797" s="35"/>
      <c r="D797" s="35"/>
      <c r="E797" s="35"/>
      <c r="F797" s="36"/>
      <c r="G797" s="35"/>
      <c r="H797" s="35"/>
      <c r="I797" s="40" t="str">
        <f aca="true">IF(OR(E797="",H797="Hecho"),"",IF(F797="","Sin fecha",IF(F797&lt;TODAY(),"VENCIDO",IF(F797=TODAY(),"HOY",IF(F797-TODAY()&lt;=7,"Esta semana","")))))</f>
        <v/>
      </c>
    </row>
    <row r="798" customFormat="false" ht="15" hidden="false" customHeight="false" outlineLevel="0" collapsed="false">
      <c r="A798" s="36"/>
      <c r="B798" s="35"/>
      <c r="C798" s="35"/>
      <c r="D798" s="35"/>
      <c r="E798" s="35"/>
      <c r="F798" s="36"/>
      <c r="G798" s="35"/>
      <c r="H798" s="35"/>
      <c r="I798" s="40" t="str">
        <f aca="true">IF(OR(E798="",H798="Hecho"),"",IF(F798="","Sin fecha",IF(F798&lt;TODAY(),"VENCIDO",IF(F798=TODAY(),"HOY",IF(F798-TODAY()&lt;=7,"Esta semana","")))))</f>
        <v/>
      </c>
    </row>
    <row r="799" customFormat="false" ht="15" hidden="false" customHeight="false" outlineLevel="0" collapsed="false">
      <c r="A799" s="36"/>
      <c r="B799" s="35"/>
      <c r="C799" s="35"/>
      <c r="D799" s="35"/>
      <c r="E799" s="35"/>
      <c r="F799" s="36"/>
      <c r="G799" s="35"/>
      <c r="H799" s="35"/>
      <c r="I799" s="40" t="str">
        <f aca="true">IF(OR(E799="",H799="Hecho"),"",IF(F799="","Sin fecha",IF(F799&lt;TODAY(),"VENCIDO",IF(F799=TODAY(),"HOY",IF(F799-TODAY()&lt;=7,"Esta semana","")))))</f>
        <v/>
      </c>
    </row>
    <row r="800" customFormat="false" ht="15" hidden="false" customHeight="false" outlineLevel="0" collapsed="false">
      <c r="A800" s="36"/>
      <c r="B800" s="35"/>
      <c r="C800" s="35"/>
      <c r="D800" s="35"/>
      <c r="E800" s="35"/>
      <c r="F800" s="36"/>
      <c r="G800" s="35"/>
      <c r="H800" s="35"/>
      <c r="I800" s="40" t="str">
        <f aca="true">IF(OR(E800="",H800="Hecho"),"",IF(F800="","Sin fecha",IF(F800&lt;TODAY(),"VENCIDO",IF(F800=TODAY(),"HOY",IF(F800-TODAY()&lt;=7,"Esta semana","")))))</f>
        <v/>
      </c>
    </row>
    <row r="801" customFormat="false" ht="15" hidden="false" customHeight="false" outlineLevel="0" collapsed="false">
      <c r="A801" s="36"/>
      <c r="B801" s="35"/>
      <c r="C801" s="35"/>
      <c r="D801" s="35"/>
      <c r="E801" s="35"/>
      <c r="F801" s="36"/>
      <c r="G801" s="35"/>
      <c r="H801" s="35"/>
      <c r="I801" s="40" t="str">
        <f aca="true">IF(OR(E801="",H801="Hecho"),"",IF(F801="","Sin fecha",IF(F801&lt;TODAY(),"VENCIDO",IF(F801=TODAY(),"HOY",IF(F801-TODAY()&lt;=7,"Esta semana","")))))</f>
        <v/>
      </c>
    </row>
    <row r="802" customFormat="false" ht="15" hidden="false" customHeight="false" outlineLevel="0" collapsed="false">
      <c r="A802" s="36"/>
      <c r="B802" s="35"/>
      <c r="C802" s="35"/>
      <c r="D802" s="35"/>
      <c r="E802" s="35"/>
      <c r="F802" s="36"/>
      <c r="G802" s="35"/>
      <c r="H802" s="35"/>
      <c r="I802" s="40" t="str">
        <f aca="true">IF(OR(E802="",H802="Hecho"),"",IF(F802="","Sin fecha",IF(F802&lt;TODAY(),"VENCIDO",IF(F802=TODAY(),"HOY",IF(F802-TODAY()&lt;=7,"Esta semana","")))))</f>
        <v/>
      </c>
    </row>
    <row r="803" customFormat="false" ht="15" hidden="false" customHeight="false" outlineLevel="0" collapsed="false">
      <c r="A803" s="36"/>
      <c r="B803" s="35"/>
      <c r="C803" s="35"/>
      <c r="D803" s="35"/>
      <c r="E803" s="35"/>
      <c r="F803" s="36"/>
      <c r="G803" s="35"/>
      <c r="H803" s="35"/>
      <c r="I803" s="40" t="str">
        <f aca="true">IF(OR(E803="",H803="Hecho"),"",IF(F803="","Sin fecha",IF(F803&lt;TODAY(),"VENCIDO",IF(F803=TODAY(),"HOY",IF(F803-TODAY()&lt;=7,"Esta semana","")))))</f>
        <v/>
      </c>
    </row>
    <row r="804" customFormat="false" ht="15" hidden="false" customHeight="false" outlineLevel="0" collapsed="false">
      <c r="A804" s="36"/>
      <c r="B804" s="35"/>
      <c r="C804" s="35"/>
      <c r="D804" s="35"/>
      <c r="E804" s="35"/>
      <c r="F804" s="36"/>
      <c r="G804" s="35"/>
      <c r="H804" s="35"/>
      <c r="I804" s="40" t="str">
        <f aca="true">IF(OR(E804="",H804="Hecho"),"",IF(F804="","Sin fecha",IF(F804&lt;TODAY(),"VENCIDO",IF(F804=TODAY(),"HOY",IF(F804-TODAY()&lt;=7,"Esta semana","")))))</f>
        <v/>
      </c>
    </row>
    <row r="805" customFormat="false" ht="15" hidden="false" customHeight="false" outlineLevel="0" collapsed="false">
      <c r="A805" s="36"/>
      <c r="B805" s="35"/>
      <c r="C805" s="35"/>
      <c r="D805" s="35"/>
      <c r="E805" s="35"/>
      <c r="F805" s="36"/>
      <c r="G805" s="35"/>
      <c r="H805" s="35"/>
      <c r="I805" s="40" t="str">
        <f aca="true">IF(OR(E805="",H805="Hecho"),"",IF(F805="","Sin fecha",IF(F805&lt;TODAY(),"VENCIDO",IF(F805=TODAY(),"HOY",IF(F805-TODAY()&lt;=7,"Esta semana","")))))</f>
        <v/>
      </c>
    </row>
    <row r="806" customFormat="false" ht="15" hidden="false" customHeight="false" outlineLevel="0" collapsed="false">
      <c r="A806" s="36"/>
      <c r="B806" s="35"/>
      <c r="C806" s="35"/>
      <c r="D806" s="35"/>
      <c r="E806" s="35"/>
      <c r="F806" s="36"/>
      <c r="G806" s="35"/>
      <c r="H806" s="35"/>
      <c r="I806" s="40" t="str">
        <f aca="true">IF(OR(E806="",H806="Hecho"),"",IF(F806="","Sin fecha",IF(F806&lt;TODAY(),"VENCIDO",IF(F806=TODAY(),"HOY",IF(F806-TODAY()&lt;=7,"Esta semana","")))))</f>
        <v/>
      </c>
    </row>
    <row r="807" customFormat="false" ht="15" hidden="false" customHeight="false" outlineLevel="0" collapsed="false">
      <c r="A807" s="36"/>
      <c r="B807" s="35"/>
      <c r="C807" s="35"/>
      <c r="D807" s="35"/>
      <c r="E807" s="35"/>
      <c r="F807" s="36"/>
      <c r="G807" s="35"/>
      <c r="H807" s="35"/>
      <c r="I807" s="40" t="str">
        <f aca="true">IF(OR(E807="",H807="Hecho"),"",IF(F807="","Sin fecha",IF(F807&lt;TODAY(),"VENCIDO",IF(F807=TODAY(),"HOY",IF(F807-TODAY()&lt;=7,"Esta semana","")))))</f>
        <v/>
      </c>
    </row>
    <row r="808" customFormat="false" ht="15" hidden="false" customHeight="false" outlineLevel="0" collapsed="false">
      <c r="A808" s="36"/>
      <c r="B808" s="35"/>
      <c r="C808" s="35"/>
      <c r="D808" s="35"/>
      <c r="E808" s="35"/>
      <c r="F808" s="36"/>
      <c r="G808" s="35"/>
      <c r="H808" s="35"/>
      <c r="I808" s="40" t="str">
        <f aca="true">IF(OR(E808="",H808="Hecho"),"",IF(F808="","Sin fecha",IF(F808&lt;TODAY(),"VENCIDO",IF(F808=TODAY(),"HOY",IF(F808-TODAY()&lt;=7,"Esta semana","")))))</f>
        <v/>
      </c>
    </row>
    <row r="809" customFormat="false" ht="15" hidden="false" customHeight="false" outlineLevel="0" collapsed="false">
      <c r="A809" s="36"/>
      <c r="B809" s="35"/>
      <c r="C809" s="35"/>
      <c r="D809" s="35"/>
      <c r="E809" s="35"/>
      <c r="F809" s="36"/>
      <c r="G809" s="35"/>
      <c r="H809" s="35"/>
      <c r="I809" s="40" t="str">
        <f aca="true">IF(OR(E809="",H809="Hecho"),"",IF(F809="","Sin fecha",IF(F809&lt;TODAY(),"VENCIDO",IF(F809=TODAY(),"HOY",IF(F809-TODAY()&lt;=7,"Esta semana","")))))</f>
        <v/>
      </c>
    </row>
    <row r="810" customFormat="false" ht="15" hidden="false" customHeight="false" outlineLevel="0" collapsed="false">
      <c r="A810" s="36"/>
      <c r="B810" s="35"/>
      <c r="C810" s="35"/>
      <c r="D810" s="35"/>
      <c r="E810" s="35"/>
      <c r="F810" s="36"/>
      <c r="G810" s="35"/>
      <c r="H810" s="35"/>
      <c r="I810" s="40" t="str">
        <f aca="true">IF(OR(E810="",H810="Hecho"),"",IF(F810="","Sin fecha",IF(F810&lt;TODAY(),"VENCIDO",IF(F810=TODAY(),"HOY",IF(F810-TODAY()&lt;=7,"Esta semana","")))))</f>
        <v/>
      </c>
    </row>
    <row r="811" customFormat="false" ht="15" hidden="false" customHeight="false" outlineLevel="0" collapsed="false">
      <c r="A811" s="36"/>
      <c r="B811" s="35"/>
      <c r="C811" s="35"/>
      <c r="D811" s="35"/>
      <c r="E811" s="35"/>
      <c r="F811" s="36"/>
      <c r="G811" s="35"/>
      <c r="H811" s="35"/>
      <c r="I811" s="40" t="str">
        <f aca="true">IF(OR(E811="",H811="Hecho"),"",IF(F811="","Sin fecha",IF(F811&lt;TODAY(),"VENCIDO",IF(F811=TODAY(),"HOY",IF(F811-TODAY()&lt;=7,"Esta semana","")))))</f>
        <v/>
      </c>
    </row>
    <row r="812" customFormat="false" ht="15" hidden="false" customHeight="false" outlineLevel="0" collapsed="false">
      <c r="A812" s="36"/>
      <c r="B812" s="35"/>
      <c r="C812" s="35"/>
      <c r="D812" s="35"/>
      <c r="E812" s="35"/>
      <c r="F812" s="36"/>
      <c r="G812" s="35"/>
      <c r="H812" s="35"/>
      <c r="I812" s="40" t="str">
        <f aca="true">IF(OR(E812="",H812="Hecho"),"",IF(F812="","Sin fecha",IF(F812&lt;TODAY(),"VENCIDO",IF(F812=TODAY(),"HOY",IF(F812-TODAY()&lt;=7,"Esta semana","")))))</f>
        <v/>
      </c>
    </row>
    <row r="813" customFormat="false" ht="15" hidden="false" customHeight="false" outlineLevel="0" collapsed="false">
      <c r="A813" s="36"/>
      <c r="B813" s="35"/>
      <c r="C813" s="35"/>
      <c r="D813" s="35"/>
      <c r="E813" s="35"/>
      <c r="F813" s="36"/>
      <c r="G813" s="35"/>
      <c r="H813" s="35"/>
      <c r="I813" s="40" t="str">
        <f aca="true">IF(OR(E813="",H813="Hecho"),"",IF(F813="","Sin fecha",IF(F813&lt;TODAY(),"VENCIDO",IF(F813=TODAY(),"HOY",IF(F813-TODAY()&lt;=7,"Esta semana","")))))</f>
        <v/>
      </c>
    </row>
    <row r="814" customFormat="false" ht="15" hidden="false" customHeight="false" outlineLevel="0" collapsed="false">
      <c r="A814" s="36"/>
      <c r="B814" s="35"/>
      <c r="C814" s="35"/>
      <c r="D814" s="35"/>
      <c r="E814" s="35"/>
      <c r="F814" s="36"/>
      <c r="G814" s="35"/>
      <c r="H814" s="35"/>
      <c r="I814" s="40" t="str">
        <f aca="true">IF(OR(E814="",H814="Hecho"),"",IF(F814="","Sin fecha",IF(F814&lt;TODAY(),"VENCIDO",IF(F814=TODAY(),"HOY",IF(F814-TODAY()&lt;=7,"Esta semana","")))))</f>
        <v/>
      </c>
    </row>
    <row r="815" customFormat="false" ht="15" hidden="false" customHeight="false" outlineLevel="0" collapsed="false">
      <c r="A815" s="36"/>
      <c r="B815" s="35"/>
      <c r="C815" s="35"/>
      <c r="D815" s="35"/>
      <c r="E815" s="35"/>
      <c r="F815" s="36"/>
      <c r="G815" s="35"/>
      <c r="H815" s="35"/>
      <c r="I815" s="40" t="str">
        <f aca="true">IF(OR(E815="",H815="Hecho"),"",IF(F815="","Sin fecha",IF(F815&lt;TODAY(),"VENCIDO",IF(F815=TODAY(),"HOY",IF(F815-TODAY()&lt;=7,"Esta semana","")))))</f>
        <v/>
      </c>
    </row>
    <row r="816" customFormat="false" ht="15" hidden="false" customHeight="false" outlineLevel="0" collapsed="false">
      <c r="A816" s="36"/>
      <c r="B816" s="35"/>
      <c r="C816" s="35"/>
      <c r="D816" s="35"/>
      <c r="E816" s="35"/>
      <c r="F816" s="36"/>
      <c r="G816" s="35"/>
      <c r="H816" s="35"/>
      <c r="I816" s="40" t="str">
        <f aca="true">IF(OR(E816="",H816="Hecho"),"",IF(F816="","Sin fecha",IF(F816&lt;TODAY(),"VENCIDO",IF(F816=TODAY(),"HOY",IF(F816-TODAY()&lt;=7,"Esta semana","")))))</f>
        <v/>
      </c>
    </row>
    <row r="817" customFormat="false" ht="15" hidden="false" customHeight="false" outlineLevel="0" collapsed="false">
      <c r="A817" s="36"/>
      <c r="B817" s="35"/>
      <c r="C817" s="35"/>
      <c r="D817" s="35"/>
      <c r="E817" s="35"/>
      <c r="F817" s="36"/>
      <c r="G817" s="35"/>
      <c r="H817" s="35"/>
      <c r="I817" s="40" t="str">
        <f aca="true">IF(OR(E817="",H817="Hecho"),"",IF(F817="","Sin fecha",IF(F817&lt;TODAY(),"VENCIDO",IF(F817=TODAY(),"HOY",IF(F817-TODAY()&lt;=7,"Esta semana","")))))</f>
        <v/>
      </c>
    </row>
    <row r="818" customFormat="false" ht="15" hidden="false" customHeight="false" outlineLevel="0" collapsed="false">
      <c r="A818" s="36"/>
      <c r="B818" s="35"/>
      <c r="C818" s="35"/>
      <c r="D818" s="35"/>
      <c r="E818" s="35"/>
      <c r="F818" s="36"/>
      <c r="G818" s="35"/>
      <c r="H818" s="35"/>
      <c r="I818" s="40" t="str">
        <f aca="true">IF(OR(E818="",H818="Hecho"),"",IF(F818="","Sin fecha",IF(F818&lt;TODAY(),"VENCIDO",IF(F818=TODAY(),"HOY",IF(F818-TODAY()&lt;=7,"Esta semana","")))))</f>
        <v/>
      </c>
    </row>
    <row r="819" customFormat="false" ht="15" hidden="false" customHeight="false" outlineLevel="0" collapsed="false">
      <c r="A819" s="36"/>
      <c r="B819" s="35"/>
      <c r="C819" s="35"/>
      <c r="D819" s="35"/>
      <c r="E819" s="35"/>
      <c r="F819" s="36"/>
      <c r="G819" s="35"/>
      <c r="H819" s="35"/>
      <c r="I819" s="40" t="str">
        <f aca="true">IF(OR(E819="",H819="Hecho"),"",IF(F819="","Sin fecha",IF(F819&lt;TODAY(),"VENCIDO",IF(F819=TODAY(),"HOY",IF(F819-TODAY()&lt;=7,"Esta semana","")))))</f>
        <v/>
      </c>
    </row>
    <row r="820" customFormat="false" ht="15" hidden="false" customHeight="false" outlineLevel="0" collapsed="false">
      <c r="A820" s="36"/>
      <c r="B820" s="35"/>
      <c r="C820" s="35"/>
      <c r="D820" s="35"/>
      <c r="E820" s="35"/>
      <c r="F820" s="36"/>
      <c r="G820" s="35"/>
      <c r="H820" s="35"/>
      <c r="I820" s="40" t="str">
        <f aca="true">IF(OR(E820="",H820="Hecho"),"",IF(F820="","Sin fecha",IF(F820&lt;TODAY(),"VENCIDO",IF(F820=TODAY(),"HOY",IF(F820-TODAY()&lt;=7,"Esta semana","")))))</f>
        <v/>
      </c>
    </row>
    <row r="821" customFormat="false" ht="15" hidden="false" customHeight="false" outlineLevel="0" collapsed="false">
      <c r="A821" s="36"/>
      <c r="B821" s="35"/>
      <c r="C821" s="35"/>
      <c r="D821" s="35"/>
      <c r="E821" s="35"/>
      <c r="F821" s="36"/>
      <c r="G821" s="35"/>
      <c r="H821" s="35"/>
      <c r="I821" s="40" t="str">
        <f aca="true">IF(OR(E821="",H821="Hecho"),"",IF(F821="","Sin fecha",IF(F821&lt;TODAY(),"VENCIDO",IF(F821=TODAY(),"HOY",IF(F821-TODAY()&lt;=7,"Esta semana","")))))</f>
        <v/>
      </c>
    </row>
    <row r="822" customFormat="false" ht="15" hidden="false" customHeight="false" outlineLevel="0" collapsed="false">
      <c r="A822" s="36"/>
      <c r="B822" s="35"/>
      <c r="C822" s="35"/>
      <c r="D822" s="35"/>
      <c r="E822" s="35"/>
      <c r="F822" s="36"/>
      <c r="G822" s="35"/>
      <c r="H822" s="35"/>
      <c r="I822" s="40" t="str">
        <f aca="true">IF(OR(E822="",H822="Hecho"),"",IF(F822="","Sin fecha",IF(F822&lt;TODAY(),"VENCIDO",IF(F822=TODAY(),"HOY",IF(F822-TODAY()&lt;=7,"Esta semana","")))))</f>
        <v/>
      </c>
    </row>
    <row r="823" customFormat="false" ht="15" hidden="false" customHeight="false" outlineLevel="0" collapsed="false">
      <c r="A823" s="36"/>
      <c r="B823" s="35"/>
      <c r="C823" s="35"/>
      <c r="D823" s="35"/>
      <c r="E823" s="35"/>
      <c r="F823" s="36"/>
      <c r="G823" s="35"/>
      <c r="H823" s="35"/>
      <c r="I823" s="40" t="str">
        <f aca="true">IF(OR(E823="",H823="Hecho"),"",IF(F823="","Sin fecha",IF(F823&lt;TODAY(),"VENCIDO",IF(F823=TODAY(),"HOY",IF(F823-TODAY()&lt;=7,"Esta semana","")))))</f>
        <v/>
      </c>
    </row>
    <row r="824" customFormat="false" ht="15" hidden="false" customHeight="false" outlineLevel="0" collapsed="false">
      <c r="A824" s="36"/>
      <c r="B824" s="35"/>
      <c r="C824" s="35"/>
      <c r="D824" s="35"/>
      <c r="E824" s="35"/>
      <c r="F824" s="36"/>
      <c r="G824" s="35"/>
      <c r="H824" s="35"/>
      <c r="I824" s="40" t="str">
        <f aca="true">IF(OR(E824="",H824="Hecho"),"",IF(F824="","Sin fecha",IF(F824&lt;TODAY(),"VENCIDO",IF(F824=TODAY(),"HOY",IF(F824-TODAY()&lt;=7,"Esta semana","")))))</f>
        <v/>
      </c>
    </row>
    <row r="825" customFormat="false" ht="15" hidden="false" customHeight="false" outlineLevel="0" collapsed="false">
      <c r="A825" s="36"/>
      <c r="B825" s="35"/>
      <c r="C825" s="35"/>
      <c r="D825" s="35"/>
      <c r="E825" s="35"/>
      <c r="F825" s="36"/>
      <c r="G825" s="35"/>
      <c r="H825" s="35"/>
      <c r="I825" s="40" t="str">
        <f aca="true">IF(OR(E825="",H825="Hecho"),"",IF(F825="","Sin fecha",IF(F825&lt;TODAY(),"VENCIDO",IF(F825=TODAY(),"HOY",IF(F825-TODAY()&lt;=7,"Esta semana","")))))</f>
        <v/>
      </c>
    </row>
    <row r="826" customFormat="false" ht="15" hidden="false" customHeight="false" outlineLevel="0" collapsed="false">
      <c r="A826" s="36"/>
      <c r="B826" s="35"/>
      <c r="C826" s="35"/>
      <c r="D826" s="35"/>
      <c r="E826" s="35"/>
      <c r="F826" s="36"/>
      <c r="G826" s="35"/>
      <c r="H826" s="35"/>
      <c r="I826" s="40" t="str">
        <f aca="true">IF(OR(E826="",H826="Hecho"),"",IF(F826="","Sin fecha",IF(F826&lt;TODAY(),"VENCIDO",IF(F826=TODAY(),"HOY",IF(F826-TODAY()&lt;=7,"Esta semana","")))))</f>
        <v/>
      </c>
    </row>
    <row r="827" customFormat="false" ht="15" hidden="false" customHeight="false" outlineLevel="0" collapsed="false">
      <c r="A827" s="36"/>
      <c r="B827" s="35"/>
      <c r="C827" s="35"/>
      <c r="D827" s="35"/>
      <c r="E827" s="35"/>
      <c r="F827" s="36"/>
      <c r="G827" s="35"/>
      <c r="H827" s="35"/>
      <c r="I827" s="40" t="str">
        <f aca="true">IF(OR(E827="",H827="Hecho"),"",IF(F827="","Sin fecha",IF(F827&lt;TODAY(),"VENCIDO",IF(F827=TODAY(),"HOY",IF(F827-TODAY()&lt;=7,"Esta semana","")))))</f>
        <v/>
      </c>
    </row>
    <row r="828" customFormat="false" ht="15" hidden="false" customHeight="false" outlineLevel="0" collapsed="false">
      <c r="A828" s="36"/>
      <c r="B828" s="35"/>
      <c r="C828" s="35"/>
      <c r="D828" s="35"/>
      <c r="E828" s="35"/>
      <c r="F828" s="36"/>
      <c r="G828" s="35"/>
      <c r="H828" s="35"/>
      <c r="I828" s="40" t="str">
        <f aca="true">IF(OR(E828="",H828="Hecho"),"",IF(F828="","Sin fecha",IF(F828&lt;TODAY(),"VENCIDO",IF(F828=TODAY(),"HOY",IF(F828-TODAY()&lt;=7,"Esta semana","")))))</f>
        <v/>
      </c>
    </row>
    <row r="829" customFormat="false" ht="15" hidden="false" customHeight="false" outlineLevel="0" collapsed="false">
      <c r="A829" s="36"/>
      <c r="B829" s="35"/>
      <c r="C829" s="35"/>
      <c r="D829" s="35"/>
      <c r="E829" s="35"/>
      <c r="F829" s="36"/>
      <c r="G829" s="35"/>
      <c r="H829" s="35"/>
      <c r="I829" s="40" t="str">
        <f aca="true">IF(OR(E829="",H829="Hecho"),"",IF(F829="","Sin fecha",IF(F829&lt;TODAY(),"VENCIDO",IF(F829=TODAY(),"HOY",IF(F829-TODAY()&lt;=7,"Esta semana","")))))</f>
        <v/>
      </c>
    </row>
    <row r="830" customFormat="false" ht="15" hidden="false" customHeight="false" outlineLevel="0" collapsed="false">
      <c r="A830" s="36"/>
      <c r="B830" s="35"/>
      <c r="C830" s="35"/>
      <c r="D830" s="35"/>
      <c r="E830" s="35"/>
      <c r="F830" s="36"/>
      <c r="G830" s="35"/>
      <c r="H830" s="35"/>
      <c r="I830" s="40" t="str">
        <f aca="true">IF(OR(E830="",H830="Hecho"),"",IF(F830="","Sin fecha",IF(F830&lt;TODAY(),"VENCIDO",IF(F830=TODAY(),"HOY",IF(F830-TODAY()&lt;=7,"Esta semana","")))))</f>
        <v/>
      </c>
    </row>
    <row r="831" customFormat="false" ht="15" hidden="false" customHeight="false" outlineLevel="0" collapsed="false">
      <c r="A831" s="36"/>
      <c r="B831" s="35"/>
      <c r="C831" s="35"/>
      <c r="D831" s="35"/>
      <c r="E831" s="35"/>
      <c r="F831" s="36"/>
      <c r="G831" s="35"/>
      <c r="H831" s="35"/>
      <c r="I831" s="40" t="str">
        <f aca="true">IF(OR(E831="",H831="Hecho"),"",IF(F831="","Sin fecha",IF(F831&lt;TODAY(),"VENCIDO",IF(F831=TODAY(),"HOY",IF(F831-TODAY()&lt;=7,"Esta semana","")))))</f>
        <v/>
      </c>
    </row>
    <row r="832" customFormat="false" ht="15" hidden="false" customHeight="false" outlineLevel="0" collapsed="false">
      <c r="A832" s="36"/>
      <c r="B832" s="35"/>
      <c r="C832" s="35"/>
      <c r="D832" s="35"/>
      <c r="E832" s="35"/>
      <c r="F832" s="36"/>
      <c r="G832" s="35"/>
      <c r="H832" s="35"/>
      <c r="I832" s="40" t="str">
        <f aca="true">IF(OR(E832="",H832="Hecho"),"",IF(F832="","Sin fecha",IF(F832&lt;TODAY(),"VENCIDO",IF(F832=TODAY(),"HOY",IF(F832-TODAY()&lt;=7,"Esta semana","")))))</f>
        <v/>
      </c>
    </row>
    <row r="833" customFormat="false" ht="15" hidden="false" customHeight="false" outlineLevel="0" collapsed="false">
      <c r="A833" s="36"/>
      <c r="B833" s="35"/>
      <c r="C833" s="35"/>
      <c r="D833" s="35"/>
      <c r="E833" s="35"/>
      <c r="F833" s="36"/>
      <c r="G833" s="35"/>
      <c r="H833" s="35"/>
      <c r="I833" s="40" t="str">
        <f aca="true">IF(OR(E833="",H833="Hecho"),"",IF(F833="","Sin fecha",IF(F833&lt;TODAY(),"VENCIDO",IF(F833=TODAY(),"HOY",IF(F833-TODAY()&lt;=7,"Esta semana","")))))</f>
        <v/>
      </c>
    </row>
    <row r="834" customFormat="false" ht="15" hidden="false" customHeight="false" outlineLevel="0" collapsed="false">
      <c r="A834" s="36"/>
      <c r="B834" s="35"/>
      <c r="C834" s="35"/>
      <c r="D834" s="35"/>
      <c r="E834" s="35"/>
      <c r="F834" s="36"/>
      <c r="G834" s="35"/>
      <c r="H834" s="35"/>
      <c r="I834" s="40" t="str">
        <f aca="true">IF(OR(E834="",H834="Hecho"),"",IF(F834="","Sin fecha",IF(F834&lt;TODAY(),"VENCIDO",IF(F834=TODAY(),"HOY",IF(F834-TODAY()&lt;=7,"Esta semana","")))))</f>
        <v/>
      </c>
    </row>
    <row r="835" customFormat="false" ht="15" hidden="false" customHeight="false" outlineLevel="0" collapsed="false">
      <c r="A835" s="36"/>
      <c r="B835" s="35"/>
      <c r="C835" s="35"/>
      <c r="D835" s="35"/>
      <c r="E835" s="35"/>
      <c r="F835" s="36"/>
      <c r="G835" s="35"/>
      <c r="H835" s="35"/>
      <c r="I835" s="40" t="str">
        <f aca="true">IF(OR(E835="",H835="Hecho"),"",IF(F835="","Sin fecha",IF(F835&lt;TODAY(),"VENCIDO",IF(F835=TODAY(),"HOY",IF(F835-TODAY()&lt;=7,"Esta semana","")))))</f>
        <v/>
      </c>
    </row>
    <row r="836" customFormat="false" ht="15" hidden="false" customHeight="false" outlineLevel="0" collapsed="false">
      <c r="A836" s="36"/>
      <c r="B836" s="35"/>
      <c r="C836" s="35"/>
      <c r="D836" s="35"/>
      <c r="E836" s="35"/>
      <c r="F836" s="36"/>
      <c r="G836" s="35"/>
      <c r="H836" s="35"/>
      <c r="I836" s="40" t="str">
        <f aca="true">IF(OR(E836="",H836="Hecho"),"",IF(F836="","Sin fecha",IF(F836&lt;TODAY(),"VENCIDO",IF(F836=TODAY(),"HOY",IF(F836-TODAY()&lt;=7,"Esta semana","")))))</f>
        <v/>
      </c>
    </row>
    <row r="837" customFormat="false" ht="15" hidden="false" customHeight="false" outlineLevel="0" collapsed="false">
      <c r="A837" s="36"/>
      <c r="B837" s="35"/>
      <c r="C837" s="35"/>
      <c r="D837" s="35"/>
      <c r="E837" s="35"/>
      <c r="F837" s="36"/>
      <c r="G837" s="35"/>
      <c r="H837" s="35"/>
      <c r="I837" s="40" t="str">
        <f aca="true">IF(OR(E837="",H837="Hecho"),"",IF(F837="","Sin fecha",IF(F837&lt;TODAY(),"VENCIDO",IF(F837=TODAY(),"HOY",IF(F837-TODAY()&lt;=7,"Esta semana","")))))</f>
        <v/>
      </c>
    </row>
    <row r="838" customFormat="false" ht="15" hidden="false" customHeight="false" outlineLevel="0" collapsed="false">
      <c r="A838" s="36"/>
      <c r="B838" s="35"/>
      <c r="C838" s="35"/>
      <c r="D838" s="35"/>
      <c r="E838" s="35"/>
      <c r="F838" s="36"/>
      <c r="G838" s="35"/>
      <c r="H838" s="35"/>
      <c r="I838" s="40" t="str">
        <f aca="true">IF(OR(E838="",H838="Hecho"),"",IF(F838="","Sin fecha",IF(F838&lt;TODAY(),"VENCIDO",IF(F838=TODAY(),"HOY",IF(F838-TODAY()&lt;=7,"Esta semana","")))))</f>
        <v/>
      </c>
    </row>
    <row r="839" customFormat="false" ht="15" hidden="false" customHeight="false" outlineLevel="0" collapsed="false">
      <c r="A839" s="36"/>
      <c r="B839" s="35"/>
      <c r="C839" s="35"/>
      <c r="D839" s="35"/>
      <c r="E839" s="35"/>
      <c r="F839" s="36"/>
      <c r="G839" s="35"/>
      <c r="H839" s="35"/>
      <c r="I839" s="40" t="str">
        <f aca="true">IF(OR(E839="",H839="Hecho"),"",IF(F839="","Sin fecha",IF(F839&lt;TODAY(),"VENCIDO",IF(F839=TODAY(),"HOY",IF(F839-TODAY()&lt;=7,"Esta semana","")))))</f>
        <v/>
      </c>
    </row>
    <row r="840" customFormat="false" ht="15" hidden="false" customHeight="false" outlineLevel="0" collapsed="false">
      <c r="A840" s="36"/>
      <c r="B840" s="35"/>
      <c r="C840" s="35"/>
      <c r="D840" s="35"/>
      <c r="E840" s="35"/>
      <c r="F840" s="36"/>
      <c r="G840" s="35"/>
      <c r="H840" s="35"/>
      <c r="I840" s="40" t="str">
        <f aca="true">IF(OR(E840="",H840="Hecho"),"",IF(F840="","Sin fecha",IF(F840&lt;TODAY(),"VENCIDO",IF(F840=TODAY(),"HOY",IF(F840-TODAY()&lt;=7,"Esta semana","")))))</f>
        <v/>
      </c>
    </row>
    <row r="841" customFormat="false" ht="15" hidden="false" customHeight="false" outlineLevel="0" collapsed="false">
      <c r="A841" s="36"/>
      <c r="B841" s="35"/>
      <c r="C841" s="35"/>
      <c r="D841" s="35"/>
      <c r="E841" s="35"/>
      <c r="F841" s="36"/>
      <c r="G841" s="35"/>
      <c r="H841" s="35"/>
      <c r="I841" s="40" t="str">
        <f aca="true">IF(OR(E841="",H841="Hecho"),"",IF(F841="","Sin fecha",IF(F841&lt;TODAY(),"VENCIDO",IF(F841=TODAY(),"HOY",IF(F841-TODAY()&lt;=7,"Esta semana","")))))</f>
        <v/>
      </c>
    </row>
    <row r="842" customFormat="false" ht="15" hidden="false" customHeight="false" outlineLevel="0" collapsed="false">
      <c r="A842" s="36"/>
      <c r="B842" s="35"/>
      <c r="C842" s="35"/>
      <c r="D842" s="35"/>
      <c r="E842" s="35"/>
      <c r="F842" s="36"/>
      <c r="G842" s="35"/>
      <c r="H842" s="35"/>
      <c r="I842" s="40" t="str">
        <f aca="true">IF(OR(E842="",H842="Hecho"),"",IF(F842="","Sin fecha",IF(F842&lt;TODAY(),"VENCIDO",IF(F842=TODAY(),"HOY",IF(F842-TODAY()&lt;=7,"Esta semana","")))))</f>
        <v/>
      </c>
    </row>
    <row r="843" customFormat="false" ht="15" hidden="false" customHeight="false" outlineLevel="0" collapsed="false">
      <c r="A843" s="36"/>
      <c r="B843" s="35"/>
      <c r="C843" s="35"/>
      <c r="D843" s="35"/>
      <c r="E843" s="35"/>
      <c r="F843" s="36"/>
      <c r="G843" s="35"/>
      <c r="H843" s="35"/>
      <c r="I843" s="40" t="str">
        <f aca="true">IF(OR(E843="",H843="Hecho"),"",IF(F843="","Sin fecha",IF(F843&lt;TODAY(),"VENCIDO",IF(F843=TODAY(),"HOY",IF(F843-TODAY()&lt;=7,"Esta semana","")))))</f>
        <v/>
      </c>
    </row>
    <row r="844" customFormat="false" ht="15" hidden="false" customHeight="false" outlineLevel="0" collapsed="false">
      <c r="A844" s="36"/>
      <c r="B844" s="35"/>
      <c r="C844" s="35"/>
      <c r="D844" s="35"/>
      <c r="E844" s="35"/>
      <c r="F844" s="36"/>
      <c r="G844" s="35"/>
      <c r="H844" s="35"/>
      <c r="I844" s="40" t="str">
        <f aca="true">IF(OR(E844="",H844="Hecho"),"",IF(F844="","Sin fecha",IF(F844&lt;TODAY(),"VENCIDO",IF(F844=TODAY(),"HOY",IF(F844-TODAY()&lt;=7,"Esta semana","")))))</f>
        <v/>
      </c>
    </row>
    <row r="845" customFormat="false" ht="15" hidden="false" customHeight="false" outlineLevel="0" collapsed="false">
      <c r="A845" s="36"/>
      <c r="B845" s="35"/>
      <c r="C845" s="35"/>
      <c r="D845" s="35"/>
      <c r="E845" s="35"/>
      <c r="F845" s="36"/>
      <c r="G845" s="35"/>
      <c r="H845" s="35"/>
      <c r="I845" s="40" t="str">
        <f aca="true">IF(OR(E845="",H845="Hecho"),"",IF(F845="","Sin fecha",IF(F845&lt;TODAY(),"VENCIDO",IF(F845=TODAY(),"HOY",IF(F845-TODAY()&lt;=7,"Esta semana","")))))</f>
        <v/>
      </c>
    </row>
    <row r="846" customFormat="false" ht="15" hidden="false" customHeight="false" outlineLevel="0" collapsed="false">
      <c r="A846" s="36"/>
      <c r="B846" s="35"/>
      <c r="C846" s="35"/>
      <c r="D846" s="35"/>
      <c r="E846" s="35"/>
      <c r="F846" s="36"/>
      <c r="G846" s="35"/>
      <c r="H846" s="35"/>
      <c r="I846" s="40" t="str">
        <f aca="true">IF(OR(E846="",H846="Hecho"),"",IF(F846="","Sin fecha",IF(F846&lt;TODAY(),"VENCIDO",IF(F846=TODAY(),"HOY",IF(F846-TODAY()&lt;=7,"Esta semana","")))))</f>
        <v/>
      </c>
    </row>
    <row r="847" customFormat="false" ht="15" hidden="false" customHeight="false" outlineLevel="0" collapsed="false">
      <c r="A847" s="36"/>
      <c r="B847" s="35"/>
      <c r="C847" s="35"/>
      <c r="D847" s="35"/>
      <c r="E847" s="35"/>
      <c r="F847" s="36"/>
      <c r="G847" s="35"/>
      <c r="H847" s="35"/>
      <c r="I847" s="40" t="str">
        <f aca="true">IF(OR(E847="",H847="Hecho"),"",IF(F847="","Sin fecha",IF(F847&lt;TODAY(),"VENCIDO",IF(F847=TODAY(),"HOY",IF(F847-TODAY()&lt;=7,"Esta semana","")))))</f>
        <v/>
      </c>
    </row>
    <row r="848" customFormat="false" ht="15" hidden="false" customHeight="false" outlineLevel="0" collapsed="false">
      <c r="A848" s="36"/>
      <c r="B848" s="35"/>
      <c r="C848" s="35"/>
      <c r="D848" s="35"/>
      <c r="E848" s="35"/>
      <c r="F848" s="36"/>
      <c r="G848" s="35"/>
      <c r="H848" s="35"/>
      <c r="I848" s="40" t="str">
        <f aca="true">IF(OR(E848="",H848="Hecho"),"",IF(F848="","Sin fecha",IF(F848&lt;TODAY(),"VENCIDO",IF(F848=TODAY(),"HOY",IF(F848-TODAY()&lt;=7,"Esta semana","")))))</f>
        <v/>
      </c>
    </row>
    <row r="849" customFormat="false" ht="15" hidden="false" customHeight="false" outlineLevel="0" collapsed="false">
      <c r="A849" s="36"/>
      <c r="B849" s="35"/>
      <c r="C849" s="35"/>
      <c r="D849" s="35"/>
      <c r="E849" s="35"/>
      <c r="F849" s="36"/>
      <c r="G849" s="35"/>
      <c r="H849" s="35"/>
      <c r="I849" s="40" t="str">
        <f aca="true">IF(OR(E849="",H849="Hecho"),"",IF(F849="","Sin fecha",IF(F849&lt;TODAY(),"VENCIDO",IF(F849=TODAY(),"HOY",IF(F849-TODAY()&lt;=7,"Esta semana","")))))</f>
        <v/>
      </c>
    </row>
    <row r="850" customFormat="false" ht="15" hidden="false" customHeight="false" outlineLevel="0" collapsed="false">
      <c r="A850" s="36"/>
      <c r="B850" s="35"/>
      <c r="C850" s="35"/>
      <c r="D850" s="35"/>
      <c r="E850" s="35"/>
      <c r="F850" s="36"/>
      <c r="G850" s="35"/>
      <c r="H850" s="35"/>
      <c r="I850" s="40" t="str">
        <f aca="true">IF(OR(E850="",H850="Hecho"),"",IF(F850="","Sin fecha",IF(F850&lt;TODAY(),"VENCIDO",IF(F850=TODAY(),"HOY",IF(F850-TODAY()&lt;=7,"Esta semana","")))))</f>
        <v/>
      </c>
    </row>
    <row r="851" customFormat="false" ht="15" hidden="false" customHeight="false" outlineLevel="0" collapsed="false">
      <c r="A851" s="36"/>
      <c r="B851" s="35"/>
      <c r="C851" s="35"/>
      <c r="D851" s="35"/>
      <c r="E851" s="35"/>
      <c r="F851" s="36"/>
      <c r="G851" s="35"/>
      <c r="H851" s="35"/>
      <c r="I851" s="40" t="str">
        <f aca="true">IF(OR(E851="",H851="Hecho"),"",IF(F851="","Sin fecha",IF(F851&lt;TODAY(),"VENCIDO",IF(F851=TODAY(),"HOY",IF(F851-TODAY()&lt;=7,"Esta semana","")))))</f>
        <v/>
      </c>
    </row>
    <row r="852" customFormat="false" ht="15" hidden="false" customHeight="false" outlineLevel="0" collapsed="false">
      <c r="A852" s="36"/>
      <c r="B852" s="35"/>
      <c r="C852" s="35"/>
      <c r="D852" s="35"/>
      <c r="E852" s="35"/>
      <c r="F852" s="36"/>
      <c r="G852" s="35"/>
      <c r="H852" s="35"/>
      <c r="I852" s="40" t="str">
        <f aca="true">IF(OR(E852="",H852="Hecho"),"",IF(F852="","Sin fecha",IF(F852&lt;TODAY(),"VENCIDO",IF(F852=TODAY(),"HOY",IF(F852-TODAY()&lt;=7,"Esta semana","")))))</f>
        <v/>
      </c>
    </row>
    <row r="853" customFormat="false" ht="15" hidden="false" customHeight="false" outlineLevel="0" collapsed="false">
      <c r="A853" s="36"/>
      <c r="B853" s="35"/>
      <c r="C853" s="35"/>
      <c r="D853" s="35"/>
      <c r="E853" s="35"/>
      <c r="F853" s="36"/>
      <c r="G853" s="35"/>
      <c r="H853" s="35"/>
      <c r="I853" s="40" t="str">
        <f aca="true">IF(OR(E853="",H853="Hecho"),"",IF(F853="","Sin fecha",IF(F853&lt;TODAY(),"VENCIDO",IF(F853=TODAY(),"HOY",IF(F853-TODAY()&lt;=7,"Esta semana","")))))</f>
        <v/>
      </c>
    </row>
    <row r="854" customFormat="false" ht="15" hidden="false" customHeight="false" outlineLevel="0" collapsed="false">
      <c r="A854" s="36"/>
      <c r="B854" s="35"/>
      <c r="C854" s="35"/>
      <c r="D854" s="35"/>
      <c r="E854" s="35"/>
      <c r="F854" s="36"/>
      <c r="G854" s="35"/>
      <c r="H854" s="35"/>
      <c r="I854" s="40" t="str">
        <f aca="true">IF(OR(E854="",H854="Hecho"),"",IF(F854="","Sin fecha",IF(F854&lt;TODAY(),"VENCIDO",IF(F854=TODAY(),"HOY",IF(F854-TODAY()&lt;=7,"Esta semana","")))))</f>
        <v/>
      </c>
    </row>
    <row r="855" customFormat="false" ht="15" hidden="false" customHeight="false" outlineLevel="0" collapsed="false">
      <c r="A855" s="36"/>
      <c r="B855" s="35"/>
      <c r="C855" s="35"/>
      <c r="D855" s="35"/>
      <c r="E855" s="35"/>
      <c r="F855" s="36"/>
      <c r="G855" s="35"/>
      <c r="H855" s="35"/>
      <c r="I855" s="40" t="str">
        <f aca="true">IF(OR(E855="",H855="Hecho"),"",IF(F855="","Sin fecha",IF(F855&lt;TODAY(),"VENCIDO",IF(F855=TODAY(),"HOY",IF(F855-TODAY()&lt;=7,"Esta semana","")))))</f>
        <v/>
      </c>
    </row>
    <row r="856" customFormat="false" ht="15" hidden="false" customHeight="false" outlineLevel="0" collapsed="false">
      <c r="A856" s="36"/>
      <c r="B856" s="35"/>
      <c r="C856" s="35"/>
      <c r="D856" s="35"/>
      <c r="E856" s="35"/>
      <c r="F856" s="36"/>
      <c r="G856" s="35"/>
      <c r="H856" s="35"/>
      <c r="I856" s="40" t="str">
        <f aca="true">IF(OR(E856="",H856="Hecho"),"",IF(F856="","Sin fecha",IF(F856&lt;TODAY(),"VENCIDO",IF(F856=TODAY(),"HOY",IF(F856-TODAY()&lt;=7,"Esta semana","")))))</f>
        <v/>
      </c>
    </row>
    <row r="857" customFormat="false" ht="15" hidden="false" customHeight="false" outlineLevel="0" collapsed="false">
      <c r="A857" s="36"/>
      <c r="B857" s="35"/>
      <c r="C857" s="35"/>
      <c r="D857" s="35"/>
      <c r="E857" s="35"/>
      <c r="F857" s="36"/>
      <c r="G857" s="35"/>
      <c r="H857" s="35"/>
      <c r="I857" s="40" t="str">
        <f aca="true">IF(OR(E857="",H857="Hecho"),"",IF(F857="","Sin fecha",IF(F857&lt;TODAY(),"VENCIDO",IF(F857=TODAY(),"HOY",IF(F857-TODAY()&lt;=7,"Esta semana","")))))</f>
        <v/>
      </c>
    </row>
    <row r="858" customFormat="false" ht="15" hidden="false" customHeight="false" outlineLevel="0" collapsed="false">
      <c r="A858" s="36"/>
      <c r="B858" s="35"/>
      <c r="C858" s="35"/>
      <c r="D858" s="35"/>
      <c r="E858" s="35"/>
      <c r="F858" s="36"/>
      <c r="G858" s="35"/>
      <c r="H858" s="35"/>
      <c r="I858" s="40" t="str">
        <f aca="true">IF(OR(E858="",H858="Hecho"),"",IF(F858="","Sin fecha",IF(F858&lt;TODAY(),"VENCIDO",IF(F858=TODAY(),"HOY",IF(F858-TODAY()&lt;=7,"Esta semana","")))))</f>
        <v/>
      </c>
    </row>
    <row r="859" customFormat="false" ht="15" hidden="false" customHeight="false" outlineLevel="0" collapsed="false">
      <c r="A859" s="36"/>
      <c r="B859" s="35"/>
      <c r="C859" s="35"/>
      <c r="D859" s="35"/>
      <c r="E859" s="35"/>
      <c r="F859" s="36"/>
      <c r="G859" s="35"/>
      <c r="H859" s="35"/>
      <c r="I859" s="40" t="str">
        <f aca="true">IF(OR(E859="",H859="Hecho"),"",IF(F859="","Sin fecha",IF(F859&lt;TODAY(),"VENCIDO",IF(F859=TODAY(),"HOY",IF(F859-TODAY()&lt;=7,"Esta semana","")))))</f>
        <v/>
      </c>
    </row>
    <row r="860" customFormat="false" ht="15" hidden="false" customHeight="false" outlineLevel="0" collapsed="false">
      <c r="A860" s="36"/>
      <c r="B860" s="35"/>
      <c r="C860" s="35"/>
      <c r="D860" s="35"/>
      <c r="E860" s="35"/>
      <c r="F860" s="36"/>
      <c r="G860" s="35"/>
      <c r="H860" s="35"/>
      <c r="I860" s="40" t="str">
        <f aca="true">IF(OR(E860="",H860="Hecho"),"",IF(F860="","Sin fecha",IF(F860&lt;TODAY(),"VENCIDO",IF(F860=TODAY(),"HOY",IF(F860-TODAY()&lt;=7,"Esta semana","")))))</f>
        <v/>
      </c>
    </row>
    <row r="861" customFormat="false" ht="15" hidden="false" customHeight="false" outlineLevel="0" collapsed="false">
      <c r="A861" s="36"/>
      <c r="B861" s="35"/>
      <c r="C861" s="35"/>
      <c r="D861" s="35"/>
      <c r="E861" s="35"/>
      <c r="F861" s="36"/>
      <c r="G861" s="35"/>
      <c r="H861" s="35"/>
      <c r="I861" s="40" t="str">
        <f aca="true">IF(OR(E861="",H861="Hecho"),"",IF(F861="","Sin fecha",IF(F861&lt;TODAY(),"VENCIDO",IF(F861=TODAY(),"HOY",IF(F861-TODAY()&lt;=7,"Esta semana","")))))</f>
        <v/>
      </c>
    </row>
    <row r="862" customFormat="false" ht="15" hidden="false" customHeight="false" outlineLevel="0" collapsed="false">
      <c r="A862" s="36"/>
      <c r="B862" s="35"/>
      <c r="C862" s="35"/>
      <c r="D862" s="35"/>
      <c r="E862" s="35"/>
      <c r="F862" s="36"/>
      <c r="G862" s="35"/>
      <c r="H862" s="35"/>
      <c r="I862" s="40" t="str">
        <f aca="true">IF(OR(E862="",H862="Hecho"),"",IF(F862="","Sin fecha",IF(F862&lt;TODAY(),"VENCIDO",IF(F862=TODAY(),"HOY",IF(F862-TODAY()&lt;=7,"Esta semana","")))))</f>
        <v/>
      </c>
    </row>
    <row r="863" customFormat="false" ht="15" hidden="false" customHeight="false" outlineLevel="0" collapsed="false">
      <c r="A863" s="36"/>
      <c r="B863" s="35"/>
      <c r="C863" s="35"/>
      <c r="D863" s="35"/>
      <c r="E863" s="35"/>
      <c r="F863" s="36"/>
      <c r="G863" s="35"/>
      <c r="H863" s="35"/>
      <c r="I863" s="40" t="str">
        <f aca="true">IF(OR(E863="",H863="Hecho"),"",IF(F863="","Sin fecha",IF(F863&lt;TODAY(),"VENCIDO",IF(F863=TODAY(),"HOY",IF(F863-TODAY()&lt;=7,"Esta semana","")))))</f>
        <v/>
      </c>
    </row>
    <row r="864" customFormat="false" ht="15" hidden="false" customHeight="false" outlineLevel="0" collapsed="false">
      <c r="A864" s="36"/>
      <c r="B864" s="35"/>
      <c r="C864" s="35"/>
      <c r="D864" s="35"/>
      <c r="E864" s="35"/>
      <c r="F864" s="36"/>
      <c r="G864" s="35"/>
      <c r="H864" s="35"/>
      <c r="I864" s="40" t="str">
        <f aca="true">IF(OR(E864="",H864="Hecho"),"",IF(F864="","Sin fecha",IF(F864&lt;TODAY(),"VENCIDO",IF(F864=TODAY(),"HOY",IF(F864-TODAY()&lt;=7,"Esta semana","")))))</f>
        <v/>
      </c>
    </row>
    <row r="865" customFormat="false" ht="15" hidden="false" customHeight="false" outlineLevel="0" collapsed="false">
      <c r="A865" s="36"/>
      <c r="B865" s="35"/>
      <c r="C865" s="35"/>
      <c r="D865" s="35"/>
      <c r="E865" s="35"/>
      <c r="F865" s="36"/>
      <c r="G865" s="35"/>
      <c r="H865" s="35"/>
      <c r="I865" s="40" t="str">
        <f aca="true">IF(OR(E865="",H865="Hecho"),"",IF(F865="","Sin fecha",IF(F865&lt;TODAY(),"VENCIDO",IF(F865=TODAY(),"HOY",IF(F865-TODAY()&lt;=7,"Esta semana","")))))</f>
        <v/>
      </c>
    </row>
    <row r="866" customFormat="false" ht="15" hidden="false" customHeight="false" outlineLevel="0" collapsed="false">
      <c r="A866" s="36"/>
      <c r="B866" s="35"/>
      <c r="C866" s="35"/>
      <c r="D866" s="35"/>
      <c r="E866" s="35"/>
      <c r="F866" s="36"/>
      <c r="G866" s="35"/>
      <c r="H866" s="35"/>
      <c r="I866" s="40" t="str">
        <f aca="true">IF(OR(E866="",H866="Hecho"),"",IF(F866="","Sin fecha",IF(F866&lt;TODAY(),"VENCIDO",IF(F866=TODAY(),"HOY",IF(F866-TODAY()&lt;=7,"Esta semana","")))))</f>
        <v/>
      </c>
    </row>
    <row r="867" customFormat="false" ht="15" hidden="false" customHeight="false" outlineLevel="0" collapsed="false">
      <c r="A867" s="36"/>
      <c r="B867" s="35"/>
      <c r="C867" s="35"/>
      <c r="D867" s="35"/>
      <c r="E867" s="35"/>
      <c r="F867" s="36"/>
      <c r="G867" s="35"/>
      <c r="H867" s="35"/>
      <c r="I867" s="40" t="str">
        <f aca="true">IF(OR(E867="",H867="Hecho"),"",IF(F867="","Sin fecha",IF(F867&lt;TODAY(),"VENCIDO",IF(F867=TODAY(),"HOY",IF(F867-TODAY()&lt;=7,"Esta semana","")))))</f>
        <v/>
      </c>
    </row>
    <row r="868" customFormat="false" ht="15" hidden="false" customHeight="false" outlineLevel="0" collapsed="false">
      <c r="A868" s="36"/>
      <c r="B868" s="35"/>
      <c r="C868" s="35"/>
      <c r="D868" s="35"/>
      <c r="E868" s="35"/>
      <c r="F868" s="36"/>
      <c r="G868" s="35"/>
      <c r="H868" s="35"/>
      <c r="I868" s="40" t="str">
        <f aca="true">IF(OR(E868="",H868="Hecho"),"",IF(F868="","Sin fecha",IF(F868&lt;TODAY(),"VENCIDO",IF(F868=TODAY(),"HOY",IF(F868-TODAY()&lt;=7,"Esta semana","")))))</f>
        <v/>
      </c>
    </row>
    <row r="869" customFormat="false" ht="15" hidden="false" customHeight="false" outlineLevel="0" collapsed="false">
      <c r="A869" s="36"/>
      <c r="B869" s="35"/>
      <c r="C869" s="35"/>
      <c r="D869" s="35"/>
      <c r="E869" s="35"/>
      <c r="F869" s="36"/>
      <c r="G869" s="35"/>
      <c r="H869" s="35"/>
      <c r="I869" s="40" t="str">
        <f aca="true">IF(OR(E869="",H869="Hecho"),"",IF(F869="","Sin fecha",IF(F869&lt;TODAY(),"VENCIDO",IF(F869=TODAY(),"HOY",IF(F869-TODAY()&lt;=7,"Esta semana","")))))</f>
        <v/>
      </c>
    </row>
    <row r="870" customFormat="false" ht="15" hidden="false" customHeight="false" outlineLevel="0" collapsed="false">
      <c r="A870" s="36"/>
      <c r="B870" s="35"/>
      <c r="C870" s="35"/>
      <c r="D870" s="35"/>
      <c r="E870" s="35"/>
      <c r="F870" s="36"/>
      <c r="G870" s="35"/>
      <c r="H870" s="35"/>
      <c r="I870" s="40" t="str">
        <f aca="true">IF(OR(E870="",H870="Hecho"),"",IF(F870="","Sin fecha",IF(F870&lt;TODAY(),"VENCIDO",IF(F870=TODAY(),"HOY",IF(F870-TODAY()&lt;=7,"Esta semana","")))))</f>
        <v/>
      </c>
    </row>
    <row r="871" customFormat="false" ht="15" hidden="false" customHeight="false" outlineLevel="0" collapsed="false">
      <c r="A871" s="36"/>
      <c r="B871" s="35"/>
      <c r="C871" s="35"/>
      <c r="D871" s="35"/>
      <c r="E871" s="35"/>
      <c r="F871" s="36"/>
      <c r="G871" s="35"/>
      <c r="H871" s="35"/>
      <c r="I871" s="40" t="str">
        <f aca="true">IF(OR(E871="",H871="Hecho"),"",IF(F871="","Sin fecha",IF(F871&lt;TODAY(),"VENCIDO",IF(F871=TODAY(),"HOY",IF(F871-TODAY()&lt;=7,"Esta semana","")))))</f>
        <v/>
      </c>
    </row>
    <row r="872" customFormat="false" ht="15" hidden="false" customHeight="false" outlineLevel="0" collapsed="false">
      <c r="A872" s="36"/>
      <c r="B872" s="35"/>
      <c r="C872" s="35"/>
      <c r="D872" s="35"/>
      <c r="E872" s="35"/>
      <c r="F872" s="36"/>
      <c r="G872" s="35"/>
      <c r="H872" s="35"/>
      <c r="I872" s="40" t="str">
        <f aca="true">IF(OR(E872="",H872="Hecho"),"",IF(F872="","Sin fecha",IF(F872&lt;TODAY(),"VENCIDO",IF(F872=TODAY(),"HOY",IF(F872-TODAY()&lt;=7,"Esta semana","")))))</f>
        <v/>
      </c>
    </row>
    <row r="873" customFormat="false" ht="15" hidden="false" customHeight="false" outlineLevel="0" collapsed="false">
      <c r="A873" s="36"/>
      <c r="B873" s="35"/>
      <c r="C873" s="35"/>
      <c r="D873" s="35"/>
      <c r="E873" s="35"/>
      <c r="F873" s="36"/>
      <c r="G873" s="35"/>
      <c r="H873" s="35"/>
      <c r="I873" s="40" t="str">
        <f aca="true">IF(OR(E873="",H873="Hecho"),"",IF(F873="","Sin fecha",IF(F873&lt;TODAY(),"VENCIDO",IF(F873=TODAY(),"HOY",IF(F873-TODAY()&lt;=7,"Esta semana","")))))</f>
        <v/>
      </c>
    </row>
    <row r="874" customFormat="false" ht="15" hidden="false" customHeight="false" outlineLevel="0" collapsed="false">
      <c r="A874" s="36"/>
      <c r="B874" s="35"/>
      <c r="C874" s="35"/>
      <c r="D874" s="35"/>
      <c r="E874" s="35"/>
      <c r="F874" s="36"/>
      <c r="G874" s="35"/>
      <c r="H874" s="35"/>
      <c r="I874" s="40" t="str">
        <f aca="true">IF(OR(E874="",H874="Hecho"),"",IF(F874="","Sin fecha",IF(F874&lt;TODAY(),"VENCIDO",IF(F874=TODAY(),"HOY",IF(F874-TODAY()&lt;=7,"Esta semana","")))))</f>
        <v/>
      </c>
    </row>
    <row r="875" customFormat="false" ht="15" hidden="false" customHeight="false" outlineLevel="0" collapsed="false">
      <c r="A875" s="36"/>
      <c r="B875" s="35"/>
      <c r="C875" s="35"/>
      <c r="D875" s="35"/>
      <c r="E875" s="35"/>
      <c r="F875" s="36"/>
      <c r="G875" s="35"/>
      <c r="H875" s="35"/>
      <c r="I875" s="40" t="str">
        <f aca="true">IF(OR(E875="",H875="Hecho"),"",IF(F875="","Sin fecha",IF(F875&lt;TODAY(),"VENCIDO",IF(F875=TODAY(),"HOY",IF(F875-TODAY()&lt;=7,"Esta semana","")))))</f>
        <v/>
      </c>
    </row>
    <row r="876" customFormat="false" ht="15" hidden="false" customHeight="false" outlineLevel="0" collapsed="false">
      <c r="A876" s="36"/>
      <c r="B876" s="35"/>
      <c r="C876" s="35"/>
      <c r="D876" s="35"/>
      <c r="E876" s="35"/>
      <c r="F876" s="36"/>
      <c r="G876" s="35"/>
      <c r="H876" s="35"/>
      <c r="I876" s="40" t="str">
        <f aca="true">IF(OR(E876="",H876="Hecho"),"",IF(F876="","Sin fecha",IF(F876&lt;TODAY(),"VENCIDO",IF(F876=TODAY(),"HOY",IF(F876-TODAY()&lt;=7,"Esta semana","")))))</f>
        <v/>
      </c>
    </row>
    <row r="877" customFormat="false" ht="15" hidden="false" customHeight="false" outlineLevel="0" collapsed="false">
      <c r="A877" s="36"/>
      <c r="B877" s="35"/>
      <c r="C877" s="35"/>
      <c r="D877" s="35"/>
      <c r="E877" s="35"/>
      <c r="F877" s="36"/>
      <c r="G877" s="35"/>
      <c r="H877" s="35"/>
      <c r="I877" s="40" t="str">
        <f aca="true">IF(OR(E877="",H877="Hecho"),"",IF(F877="","Sin fecha",IF(F877&lt;TODAY(),"VENCIDO",IF(F877=TODAY(),"HOY",IF(F877-TODAY()&lt;=7,"Esta semana","")))))</f>
        <v/>
      </c>
    </row>
    <row r="878" customFormat="false" ht="15" hidden="false" customHeight="false" outlineLevel="0" collapsed="false">
      <c r="A878" s="36"/>
      <c r="B878" s="35"/>
      <c r="C878" s="35"/>
      <c r="D878" s="35"/>
      <c r="E878" s="35"/>
      <c r="F878" s="36"/>
      <c r="G878" s="35"/>
      <c r="H878" s="35"/>
      <c r="I878" s="40" t="str">
        <f aca="true">IF(OR(E878="",H878="Hecho"),"",IF(F878="","Sin fecha",IF(F878&lt;TODAY(),"VENCIDO",IF(F878=TODAY(),"HOY",IF(F878-TODAY()&lt;=7,"Esta semana","")))))</f>
        <v/>
      </c>
    </row>
    <row r="879" customFormat="false" ht="15" hidden="false" customHeight="false" outlineLevel="0" collapsed="false">
      <c r="A879" s="36"/>
      <c r="B879" s="35"/>
      <c r="C879" s="35"/>
      <c r="D879" s="35"/>
      <c r="E879" s="35"/>
      <c r="F879" s="36"/>
      <c r="G879" s="35"/>
      <c r="H879" s="35"/>
      <c r="I879" s="40" t="str">
        <f aca="true">IF(OR(E879="",H879="Hecho"),"",IF(F879="","Sin fecha",IF(F879&lt;TODAY(),"VENCIDO",IF(F879=TODAY(),"HOY",IF(F879-TODAY()&lt;=7,"Esta semana","")))))</f>
        <v/>
      </c>
    </row>
    <row r="880" customFormat="false" ht="15" hidden="false" customHeight="false" outlineLevel="0" collapsed="false">
      <c r="A880" s="36"/>
      <c r="B880" s="35"/>
      <c r="C880" s="35"/>
      <c r="D880" s="35"/>
      <c r="E880" s="35"/>
      <c r="F880" s="36"/>
      <c r="G880" s="35"/>
      <c r="H880" s="35"/>
      <c r="I880" s="40" t="str">
        <f aca="true">IF(OR(E880="",H880="Hecho"),"",IF(F880="","Sin fecha",IF(F880&lt;TODAY(),"VENCIDO",IF(F880=TODAY(),"HOY",IF(F880-TODAY()&lt;=7,"Esta semana","")))))</f>
        <v/>
      </c>
    </row>
    <row r="881" customFormat="false" ht="15" hidden="false" customHeight="false" outlineLevel="0" collapsed="false">
      <c r="A881" s="36"/>
      <c r="B881" s="35"/>
      <c r="C881" s="35"/>
      <c r="D881" s="35"/>
      <c r="E881" s="35"/>
      <c r="F881" s="36"/>
      <c r="G881" s="35"/>
      <c r="H881" s="35"/>
      <c r="I881" s="40" t="str">
        <f aca="true">IF(OR(E881="",H881="Hecho"),"",IF(F881="","Sin fecha",IF(F881&lt;TODAY(),"VENCIDO",IF(F881=TODAY(),"HOY",IF(F881-TODAY()&lt;=7,"Esta semana","")))))</f>
        <v/>
      </c>
    </row>
    <row r="882" customFormat="false" ht="15" hidden="false" customHeight="false" outlineLevel="0" collapsed="false">
      <c r="A882" s="36"/>
      <c r="B882" s="35"/>
      <c r="C882" s="35"/>
      <c r="D882" s="35"/>
      <c r="E882" s="35"/>
      <c r="F882" s="36"/>
      <c r="G882" s="35"/>
      <c r="H882" s="35"/>
      <c r="I882" s="40" t="str">
        <f aca="true">IF(OR(E882="",H882="Hecho"),"",IF(F882="","Sin fecha",IF(F882&lt;TODAY(),"VENCIDO",IF(F882=TODAY(),"HOY",IF(F882-TODAY()&lt;=7,"Esta semana","")))))</f>
        <v/>
      </c>
    </row>
    <row r="883" customFormat="false" ht="15" hidden="false" customHeight="false" outlineLevel="0" collapsed="false">
      <c r="A883" s="36"/>
      <c r="B883" s="35"/>
      <c r="C883" s="35"/>
      <c r="D883" s="35"/>
      <c r="E883" s="35"/>
      <c r="F883" s="36"/>
      <c r="G883" s="35"/>
      <c r="H883" s="35"/>
      <c r="I883" s="40" t="str">
        <f aca="true">IF(OR(E883="",H883="Hecho"),"",IF(F883="","Sin fecha",IF(F883&lt;TODAY(),"VENCIDO",IF(F883=TODAY(),"HOY",IF(F883-TODAY()&lt;=7,"Esta semana","")))))</f>
        <v/>
      </c>
    </row>
    <row r="884" customFormat="false" ht="15" hidden="false" customHeight="false" outlineLevel="0" collapsed="false">
      <c r="A884" s="36"/>
      <c r="B884" s="35"/>
      <c r="C884" s="35"/>
      <c r="D884" s="35"/>
      <c r="E884" s="35"/>
      <c r="F884" s="36"/>
      <c r="G884" s="35"/>
      <c r="H884" s="35"/>
      <c r="I884" s="40" t="str">
        <f aca="true">IF(OR(E884="",H884="Hecho"),"",IF(F884="","Sin fecha",IF(F884&lt;TODAY(),"VENCIDO",IF(F884=TODAY(),"HOY",IF(F884-TODAY()&lt;=7,"Esta semana","")))))</f>
        <v/>
      </c>
    </row>
    <row r="885" customFormat="false" ht="15" hidden="false" customHeight="false" outlineLevel="0" collapsed="false">
      <c r="A885" s="36"/>
      <c r="B885" s="35"/>
      <c r="C885" s="35"/>
      <c r="D885" s="35"/>
      <c r="E885" s="35"/>
      <c r="F885" s="36"/>
      <c r="G885" s="35"/>
      <c r="H885" s="35"/>
      <c r="I885" s="40" t="str">
        <f aca="true">IF(OR(E885="",H885="Hecho"),"",IF(F885="","Sin fecha",IF(F885&lt;TODAY(),"VENCIDO",IF(F885=TODAY(),"HOY",IF(F885-TODAY()&lt;=7,"Esta semana","")))))</f>
        <v/>
      </c>
    </row>
    <row r="886" customFormat="false" ht="15" hidden="false" customHeight="false" outlineLevel="0" collapsed="false">
      <c r="A886" s="36"/>
      <c r="B886" s="35"/>
      <c r="C886" s="35"/>
      <c r="D886" s="35"/>
      <c r="E886" s="35"/>
      <c r="F886" s="36"/>
      <c r="G886" s="35"/>
      <c r="H886" s="35"/>
      <c r="I886" s="40" t="str">
        <f aca="true">IF(OR(E886="",H886="Hecho"),"",IF(F886="","Sin fecha",IF(F886&lt;TODAY(),"VENCIDO",IF(F886=TODAY(),"HOY",IF(F886-TODAY()&lt;=7,"Esta semana","")))))</f>
        <v/>
      </c>
    </row>
    <row r="887" customFormat="false" ht="15" hidden="false" customHeight="false" outlineLevel="0" collapsed="false">
      <c r="A887" s="36"/>
      <c r="B887" s="35"/>
      <c r="C887" s="35"/>
      <c r="D887" s="35"/>
      <c r="E887" s="35"/>
      <c r="F887" s="36"/>
      <c r="G887" s="35"/>
      <c r="H887" s="35"/>
      <c r="I887" s="40" t="str">
        <f aca="true">IF(OR(E887="",H887="Hecho"),"",IF(F887="","Sin fecha",IF(F887&lt;TODAY(),"VENCIDO",IF(F887=TODAY(),"HOY",IF(F887-TODAY()&lt;=7,"Esta semana","")))))</f>
        <v/>
      </c>
    </row>
    <row r="888" customFormat="false" ht="15" hidden="false" customHeight="false" outlineLevel="0" collapsed="false">
      <c r="A888" s="36"/>
      <c r="B888" s="35"/>
      <c r="C888" s="35"/>
      <c r="D888" s="35"/>
      <c r="E888" s="35"/>
      <c r="F888" s="36"/>
      <c r="G888" s="35"/>
      <c r="H888" s="35"/>
      <c r="I888" s="40" t="str">
        <f aca="true">IF(OR(E888="",H888="Hecho"),"",IF(F888="","Sin fecha",IF(F888&lt;TODAY(),"VENCIDO",IF(F888=TODAY(),"HOY",IF(F888-TODAY()&lt;=7,"Esta semana","")))))</f>
        <v/>
      </c>
    </row>
    <row r="889" customFormat="false" ht="15" hidden="false" customHeight="false" outlineLevel="0" collapsed="false">
      <c r="A889" s="36"/>
      <c r="B889" s="35"/>
      <c r="C889" s="35"/>
      <c r="D889" s="35"/>
      <c r="E889" s="35"/>
      <c r="F889" s="36"/>
      <c r="G889" s="35"/>
      <c r="H889" s="35"/>
      <c r="I889" s="40" t="str">
        <f aca="true">IF(OR(E889="",H889="Hecho"),"",IF(F889="","Sin fecha",IF(F889&lt;TODAY(),"VENCIDO",IF(F889=TODAY(),"HOY",IF(F889-TODAY()&lt;=7,"Esta semana","")))))</f>
        <v/>
      </c>
    </row>
    <row r="890" customFormat="false" ht="15" hidden="false" customHeight="false" outlineLevel="0" collapsed="false">
      <c r="A890" s="36"/>
      <c r="B890" s="35"/>
      <c r="C890" s="35"/>
      <c r="D890" s="35"/>
      <c r="E890" s="35"/>
      <c r="F890" s="36"/>
      <c r="G890" s="35"/>
      <c r="H890" s="35"/>
      <c r="I890" s="40" t="str">
        <f aca="true">IF(OR(E890="",H890="Hecho"),"",IF(F890="","Sin fecha",IF(F890&lt;TODAY(),"VENCIDO",IF(F890=TODAY(),"HOY",IF(F890-TODAY()&lt;=7,"Esta semana","")))))</f>
        <v/>
      </c>
    </row>
    <row r="891" customFormat="false" ht="15" hidden="false" customHeight="false" outlineLevel="0" collapsed="false">
      <c r="A891" s="36"/>
      <c r="B891" s="35"/>
      <c r="C891" s="35"/>
      <c r="D891" s="35"/>
      <c r="E891" s="35"/>
      <c r="F891" s="36"/>
      <c r="G891" s="35"/>
      <c r="H891" s="35"/>
      <c r="I891" s="40" t="str">
        <f aca="true">IF(OR(E891="",H891="Hecho"),"",IF(F891="","Sin fecha",IF(F891&lt;TODAY(),"VENCIDO",IF(F891=TODAY(),"HOY",IF(F891-TODAY()&lt;=7,"Esta semana","")))))</f>
        <v/>
      </c>
    </row>
    <row r="892" customFormat="false" ht="15" hidden="false" customHeight="false" outlineLevel="0" collapsed="false">
      <c r="A892" s="36"/>
      <c r="B892" s="35"/>
      <c r="C892" s="35"/>
      <c r="D892" s="35"/>
      <c r="E892" s="35"/>
      <c r="F892" s="36"/>
      <c r="G892" s="35"/>
      <c r="H892" s="35"/>
      <c r="I892" s="40" t="str">
        <f aca="true">IF(OR(E892="",H892="Hecho"),"",IF(F892="","Sin fecha",IF(F892&lt;TODAY(),"VENCIDO",IF(F892=TODAY(),"HOY",IF(F892-TODAY()&lt;=7,"Esta semana","")))))</f>
        <v/>
      </c>
    </row>
    <row r="893" customFormat="false" ht="15" hidden="false" customHeight="false" outlineLevel="0" collapsed="false">
      <c r="A893" s="36"/>
      <c r="B893" s="35"/>
      <c r="C893" s="35"/>
      <c r="D893" s="35"/>
      <c r="E893" s="35"/>
      <c r="F893" s="36"/>
      <c r="G893" s="35"/>
      <c r="H893" s="35"/>
      <c r="I893" s="40" t="str">
        <f aca="true">IF(OR(E893="",H893="Hecho"),"",IF(F893="","Sin fecha",IF(F893&lt;TODAY(),"VENCIDO",IF(F893=TODAY(),"HOY",IF(F893-TODAY()&lt;=7,"Esta semana","")))))</f>
        <v/>
      </c>
    </row>
    <row r="894" customFormat="false" ht="15" hidden="false" customHeight="false" outlineLevel="0" collapsed="false">
      <c r="A894" s="36"/>
      <c r="B894" s="35"/>
      <c r="C894" s="35"/>
      <c r="D894" s="35"/>
      <c r="E894" s="35"/>
      <c r="F894" s="36"/>
      <c r="G894" s="35"/>
      <c r="H894" s="35"/>
      <c r="I894" s="40" t="str">
        <f aca="true">IF(OR(E894="",H894="Hecho"),"",IF(F894="","Sin fecha",IF(F894&lt;TODAY(),"VENCIDO",IF(F894=TODAY(),"HOY",IF(F894-TODAY()&lt;=7,"Esta semana","")))))</f>
        <v/>
      </c>
    </row>
    <row r="895" customFormat="false" ht="15" hidden="false" customHeight="false" outlineLevel="0" collapsed="false">
      <c r="A895" s="36"/>
      <c r="B895" s="35"/>
      <c r="C895" s="35"/>
      <c r="D895" s="35"/>
      <c r="E895" s="35"/>
      <c r="F895" s="36"/>
      <c r="G895" s="35"/>
      <c r="H895" s="35"/>
      <c r="I895" s="40" t="str">
        <f aca="true">IF(OR(E895="",H895="Hecho"),"",IF(F895="","Sin fecha",IF(F895&lt;TODAY(),"VENCIDO",IF(F895=TODAY(),"HOY",IF(F895-TODAY()&lt;=7,"Esta semana","")))))</f>
        <v/>
      </c>
    </row>
    <row r="896" customFormat="false" ht="15" hidden="false" customHeight="false" outlineLevel="0" collapsed="false">
      <c r="A896" s="36"/>
      <c r="B896" s="35"/>
      <c r="C896" s="35"/>
      <c r="D896" s="35"/>
      <c r="E896" s="35"/>
      <c r="F896" s="36"/>
      <c r="G896" s="35"/>
      <c r="H896" s="35"/>
      <c r="I896" s="40" t="str">
        <f aca="true">IF(OR(E896="",H896="Hecho"),"",IF(F896="","Sin fecha",IF(F896&lt;TODAY(),"VENCIDO",IF(F896=TODAY(),"HOY",IF(F896-TODAY()&lt;=7,"Esta semana","")))))</f>
        <v/>
      </c>
    </row>
    <row r="897" customFormat="false" ht="15" hidden="false" customHeight="false" outlineLevel="0" collapsed="false">
      <c r="A897" s="36"/>
      <c r="B897" s="35"/>
      <c r="C897" s="35"/>
      <c r="D897" s="35"/>
      <c r="E897" s="35"/>
      <c r="F897" s="36"/>
      <c r="G897" s="35"/>
      <c r="H897" s="35"/>
      <c r="I897" s="40" t="str">
        <f aca="true">IF(OR(E897="",H897="Hecho"),"",IF(F897="","Sin fecha",IF(F897&lt;TODAY(),"VENCIDO",IF(F897=TODAY(),"HOY",IF(F897-TODAY()&lt;=7,"Esta semana","")))))</f>
        <v/>
      </c>
    </row>
    <row r="898" customFormat="false" ht="15" hidden="false" customHeight="false" outlineLevel="0" collapsed="false">
      <c r="A898" s="36"/>
      <c r="B898" s="35"/>
      <c r="C898" s="35"/>
      <c r="D898" s="35"/>
      <c r="E898" s="35"/>
      <c r="F898" s="36"/>
      <c r="G898" s="35"/>
      <c r="H898" s="35"/>
      <c r="I898" s="40" t="str">
        <f aca="true">IF(OR(E898="",H898="Hecho"),"",IF(F898="","Sin fecha",IF(F898&lt;TODAY(),"VENCIDO",IF(F898=TODAY(),"HOY",IF(F898-TODAY()&lt;=7,"Esta semana","")))))</f>
        <v/>
      </c>
    </row>
    <row r="899" customFormat="false" ht="15" hidden="false" customHeight="false" outlineLevel="0" collapsed="false">
      <c r="A899" s="36"/>
      <c r="B899" s="35"/>
      <c r="C899" s="35"/>
      <c r="D899" s="35"/>
      <c r="E899" s="35"/>
      <c r="F899" s="36"/>
      <c r="G899" s="35"/>
      <c r="H899" s="35"/>
      <c r="I899" s="40" t="str">
        <f aca="true">IF(OR(E899="",H899="Hecho"),"",IF(F899="","Sin fecha",IF(F899&lt;TODAY(),"VENCIDO",IF(F899=TODAY(),"HOY",IF(F899-TODAY()&lt;=7,"Esta semana","")))))</f>
        <v/>
      </c>
    </row>
    <row r="900" customFormat="false" ht="15" hidden="false" customHeight="false" outlineLevel="0" collapsed="false">
      <c r="A900" s="36"/>
      <c r="B900" s="35"/>
      <c r="C900" s="35"/>
      <c r="D900" s="35"/>
      <c r="E900" s="35"/>
      <c r="F900" s="36"/>
      <c r="G900" s="35"/>
      <c r="H900" s="35"/>
      <c r="I900" s="40" t="str">
        <f aca="true">IF(OR(E900="",H900="Hecho"),"",IF(F900="","Sin fecha",IF(F900&lt;TODAY(),"VENCIDO",IF(F900=TODAY(),"HOY",IF(F900-TODAY()&lt;=7,"Esta semana","")))))</f>
        <v/>
      </c>
    </row>
    <row r="901" customFormat="false" ht="15" hidden="false" customHeight="false" outlineLevel="0" collapsed="false">
      <c r="A901" s="36"/>
      <c r="B901" s="35"/>
      <c r="C901" s="35"/>
      <c r="D901" s="35"/>
      <c r="E901" s="35"/>
      <c r="F901" s="36"/>
      <c r="G901" s="35"/>
      <c r="H901" s="35"/>
      <c r="I901" s="40" t="str">
        <f aca="true">IF(OR(E901="",H901="Hecho"),"",IF(F901="","Sin fecha",IF(F901&lt;TODAY(),"VENCIDO",IF(F901=TODAY(),"HOY",IF(F901-TODAY()&lt;=7,"Esta semana","")))))</f>
        <v/>
      </c>
    </row>
    <row r="902" customFormat="false" ht="15" hidden="false" customHeight="false" outlineLevel="0" collapsed="false">
      <c r="A902" s="36"/>
      <c r="B902" s="35"/>
      <c r="C902" s="35"/>
      <c r="D902" s="35"/>
      <c r="E902" s="35"/>
      <c r="F902" s="36"/>
      <c r="G902" s="35"/>
      <c r="H902" s="35"/>
      <c r="I902" s="40" t="str">
        <f aca="true">IF(OR(E902="",H902="Hecho"),"",IF(F902="","Sin fecha",IF(F902&lt;TODAY(),"VENCIDO",IF(F902=TODAY(),"HOY",IF(F902-TODAY()&lt;=7,"Esta semana","")))))</f>
        <v/>
      </c>
    </row>
    <row r="903" customFormat="false" ht="15" hidden="false" customHeight="false" outlineLevel="0" collapsed="false">
      <c r="A903" s="36"/>
      <c r="B903" s="35"/>
      <c r="C903" s="35"/>
      <c r="D903" s="35"/>
      <c r="E903" s="35"/>
      <c r="F903" s="36"/>
      <c r="G903" s="35"/>
      <c r="H903" s="35"/>
      <c r="I903" s="40" t="str">
        <f aca="true">IF(OR(E903="",H903="Hecho"),"",IF(F903="","Sin fecha",IF(F903&lt;TODAY(),"VENCIDO",IF(F903=TODAY(),"HOY",IF(F903-TODAY()&lt;=7,"Esta semana","")))))</f>
        <v/>
      </c>
    </row>
    <row r="904" customFormat="false" ht="15" hidden="false" customHeight="false" outlineLevel="0" collapsed="false">
      <c r="A904" s="36"/>
      <c r="B904" s="35"/>
      <c r="C904" s="35"/>
      <c r="D904" s="35"/>
      <c r="E904" s="35"/>
      <c r="F904" s="36"/>
      <c r="G904" s="35"/>
      <c r="H904" s="35"/>
      <c r="I904" s="40" t="str">
        <f aca="true">IF(OR(E904="",H904="Hecho"),"",IF(F904="","Sin fecha",IF(F904&lt;TODAY(),"VENCIDO",IF(F904=TODAY(),"HOY",IF(F904-TODAY()&lt;=7,"Esta semana","")))))</f>
        <v/>
      </c>
    </row>
    <row r="905" customFormat="false" ht="15" hidden="false" customHeight="false" outlineLevel="0" collapsed="false">
      <c r="A905" s="36"/>
      <c r="B905" s="35"/>
      <c r="C905" s="35"/>
      <c r="D905" s="35"/>
      <c r="E905" s="35"/>
      <c r="F905" s="36"/>
      <c r="G905" s="35"/>
      <c r="H905" s="35"/>
      <c r="I905" s="40" t="str">
        <f aca="true">IF(OR(E905="",H905="Hecho"),"",IF(F905="","Sin fecha",IF(F905&lt;TODAY(),"VENCIDO",IF(F905=TODAY(),"HOY",IF(F905-TODAY()&lt;=7,"Esta semana","")))))</f>
        <v/>
      </c>
    </row>
    <row r="906" customFormat="false" ht="15" hidden="false" customHeight="false" outlineLevel="0" collapsed="false">
      <c r="A906" s="36"/>
      <c r="B906" s="35"/>
      <c r="C906" s="35"/>
      <c r="D906" s="35"/>
      <c r="E906" s="35"/>
      <c r="F906" s="36"/>
      <c r="G906" s="35"/>
      <c r="H906" s="35"/>
      <c r="I906" s="40" t="str">
        <f aca="true">IF(OR(E906="",H906="Hecho"),"",IF(F906="","Sin fecha",IF(F906&lt;TODAY(),"VENCIDO",IF(F906=TODAY(),"HOY",IF(F906-TODAY()&lt;=7,"Esta semana","")))))</f>
        <v/>
      </c>
    </row>
    <row r="907" customFormat="false" ht="15" hidden="false" customHeight="false" outlineLevel="0" collapsed="false">
      <c r="A907" s="36"/>
      <c r="B907" s="35"/>
      <c r="C907" s="35"/>
      <c r="D907" s="35"/>
      <c r="E907" s="35"/>
      <c r="F907" s="36"/>
      <c r="G907" s="35"/>
      <c r="H907" s="35"/>
      <c r="I907" s="40" t="str">
        <f aca="true">IF(OR(E907="",H907="Hecho"),"",IF(F907="","Sin fecha",IF(F907&lt;TODAY(),"VENCIDO",IF(F907=TODAY(),"HOY",IF(F907-TODAY()&lt;=7,"Esta semana","")))))</f>
        <v/>
      </c>
    </row>
    <row r="908" customFormat="false" ht="15" hidden="false" customHeight="false" outlineLevel="0" collapsed="false">
      <c r="A908" s="36"/>
      <c r="B908" s="35"/>
      <c r="C908" s="35"/>
      <c r="D908" s="35"/>
      <c r="E908" s="35"/>
      <c r="F908" s="36"/>
      <c r="G908" s="35"/>
      <c r="H908" s="35"/>
      <c r="I908" s="40" t="str">
        <f aca="true">IF(OR(E908="",H908="Hecho"),"",IF(F908="","Sin fecha",IF(F908&lt;TODAY(),"VENCIDO",IF(F908=TODAY(),"HOY",IF(F908-TODAY()&lt;=7,"Esta semana","")))))</f>
        <v/>
      </c>
    </row>
    <row r="909" customFormat="false" ht="15" hidden="false" customHeight="false" outlineLevel="0" collapsed="false">
      <c r="A909" s="36"/>
      <c r="B909" s="35"/>
      <c r="C909" s="35"/>
      <c r="D909" s="35"/>
      <c r="E909" s="35"/>
      <c r="F909" s="36"/>
      <c r="G909" s="35"/>
      <c r="H909" s="35"/>
      <c r="I909" s="40" t="str">
        <f aca="true">IF(OR(E909="",H909="Hecho"),"",IF(F909="","Sin fecha",IF(F909&lt;TODAY(),"VENCIDO",IF(F909=TODAY(),"HOY",IF(F909-TODAY()&lt;=7,"Esta semana","")))))</f>
        <v/>
      </c>
    </row>
    <row r="910" customFormat="false" ht="15" hidden="false" customHeight="false" outlineLevel="0" collapsed="false">
      <c r="A910" s="36"/>
      <c r="B910" s="35"/>
      <c r="C910" s="35"/>
      <c r="D910" s="35"/>
      <c r="E910" s="35"/>
      <c r="F910" s="36"/>
      <c r="G910" s="35"/>
      <c r="H910" s="35"/>
      <c r="I910" s="40" t="str">
        <f aca="true">IF(OR(E910="",H910="Hecho"),"",IF(F910="","Sin fecha",IF(F910&lt;TODAY(),"VENCIDO",IF(F910=TODAY(),"HOY",IF(F910-TODAY()&lt;=7,"Esta semana","")))))</f>
        <v/>
      </c>
    </row>
    <row r="911" customFormat="false" ht="15" hidden="false" customHeight="false" outlineLevel="0" collapsed="false">
      <c r="A911" s="36"/>
      <c r="B911" s="35"/>
      <c r="C911" s="35"/>
      <c r="D911" s="35"/>
      <c r="E911" s="35"/>
      <c r="F911" s="36"/>
      <c r="G911" s="35"/>
      <c r="H911" s="35"/>
      <c r="I911" s="40" t="str">
        <f aca="true">IF(OR(E911="",H911="Hecho"),"",IF(F911="","Sin fecha",IF(F911&lt;TODAY(),"VENCIDO",IF(F911=TODAY(),"HOY",IF(F911-TODAY()&lt;=7,"Esta semana","")))))</f>
        <v/>
      </c>
    </row>
    <row r="912" customFormat="false" ht="15" hidden="false" customHeight="false" outlineLevel="0" collapsed="false">
      <c r="A912" s="36"/>
      <c r="B912" s="35"/>
      <c r="C912" s="35"/>
      <c r="D912" s="35"/>
      <c r="E912" s="35"/>
      <c r="F912" s="36"/>
      <c r="G912" s="35"/>
      <c r="H912" s="35"/>
      <c r="I912" s="40" t="str">
        <f aca="true">IF(OR(E912="",H912="Hecho"),"",IF(F912="","Sin fecha",IF(F912&lt;TODAY(),"VENCIDO",IF(F912=TODAY(),"HOY",IF(F912-TODAY()&lt;=7,"Esta semana","")))))</f>
        <v/>
      </c>
    </row>
    <row r="913" customFormat="false" ht="15" hidden="false" customHeight="false" outlineLevel="0" collapsed="false">
      <c r="A913" s="36"/>
      <c r="B913" s="35"/>
      <c r="C913" s="35"/>
      <c r="D913" s="35"/>
      <c r="E913" s="35"/>
      <c r="F913" s="36"/>
      <c r="G913" s="35"/>
      <c r="H913" s="35"/>
      <c r="I913" s="40" t="str">
        <f aca="true">IF(OR(E913="",H913="Hecho"),"",IF(F913="","Sin fecha",IF(F913&lt;TODAY(),"VENCIDO",IF(F913=TODAY(),"HOY",IF(F913-TODAY()&lt;=7,"Esta semana","")))))</f>
        <v/>
      </c>
    </row>
    <row r="914" customFormat="false" ht="15" hidden="false" customHeight="false" outlineLevel="0" collapsed="false">
      <c r="A914" s="36"/>
      <c r="B914" s="35"/>
      <c r="C914" s="35"/>
      <c r="D914" s="35"/>
      <c r="E914" s="35"/>
      <c r="F914" s="36"/>
      <c r="G914" s="35"/>
      <c r="H914" s="35"/>
      <c r="I914" s="40" t="str">
        <f aca="true">IF(OR(E914="",H914="Hecho"),"",IF(F914="","Sin fecha",IF(F914&lt;TODAY(),"VENCIDO",IF(F914=TODAY(),"HOY",IF(F914-TODAY()&lt;=7,"Esta semana","")))))</f>
        <v/>
      </c>
    </row>
    <row r="915" customFormat="false" ht="15" hidden="false" customHeight="false" outlineLevel="0" collapsed="false">
      <c r="A915" s="36"/>
      <c r="B915" s="35"/>
      <c r="C915" s="35"/>
      <c r="D915" s="35"/>
      <c r="E915" s="35"/>
      <c r="F915" s="36"/>
      <c r="G915" s="35"/>
      <c r="H915" s="35"/>
      <c r="I915" s="40" t="str">
        <f aca="true">IF(OR(E915="",H915="Hecho"),"",IF(F915="","Sin fecha",IF(F915&lt;TODAY(),"VENCIDO",IF(F915=TODAY(),"HOY",IF(F915-TODAY()&lt;=7,"Esta semana","")))))</f>
        <v/>
      </c>
    </row>
    <row r="916" customFormat="false" ht="15" hidden="false" customHeight="false" outlineLevel="0" collapsed="false">
      <c r="A916" s="36"/>
      <c r="B916" s="35"/>
      <c r="C916" s="35"/>
      <c r="D916" s="35"/>
      <c r="E916" s="35"/>
      <c r="F916" s="36"/>
      <c r="G916" s="35"/>
      <c r="H916" s="35"/>
      <c r="I916" s="40" t="str">
        <f aca="true">IF(OR(E916="",H916="Hecho"),"",IF(F916="","Sin fecha",IF(F916&lt;TODAY(),"VENCIDO",IF(F916=TODAY(),"HOY",IF(F916-TODAY()&lt;=7,"Esta semana","")))))</f>
        <v/>
      </c>
    </row>
    <row r="917" customFormat="false" ht="15" hidden="false" customHeight="false" outlineLevel="0" collapsed="false">
      <c r="A917" s="36"/>
      <c r="B917" s="35"/>
      <c r="C917" s="35"/>
      <c r="D917" s="35"/>
      <c r="E917" s="35"/>
      <c r="F917" s="36"/>
      <c r="G917" s="35"/>
      <c r="H917" s="35"/>
      <c r="I917" s="40" t="str">
        <f aca="true">IF(OR(E917="",H917="Hecho"),"",IF(F917="","Sin fecha",IF(F917&lt;TODAY(),"VENCIDO",IF(F917=TODAY(),"HOY",IF(F917-TODAY()&lt;=7,"Esta semana","")))))</f>
        <v/>
      </c>
    </row>
    <row r="918" customFormat="false" ht="15" hidden="false" customHeight="false" outlineLevel="0" collapsed="false">
      <c r="A918" s="36"/>
      <c r="B918" s="35"/>
      <c r="C918" s="35"/>
      <c r="D918" s="35"/>
      <c r="E918" s="35"/>
      <c r="F918" s="36"/>
      <c r="G918" s="35"/>
      <c r="H918" s="35"/>
      <c r="I918" s="40" t="str">
        <f aca="true">IF(OR(E918="",H918="Hecho"),"",IF(F918="","Sin fecha",IF(F918&lt;TODAY(),"VENCIDO",IF(F918=TODAY(),"HOY",IF(F918-TODAY()&lt;=7,"Esta semana","")))))</f>
        <v/>
      </c>
    </row>
    <row r="919" customFormat="false" ht="15" hidden="false" customHeight="false" outlineLevel="0" collapsed="false">
      <c r="A919" s="36"/>
      <c r="B919" s="35"/>
      <c r="C919" s="35"/>
      <c r="D919" s="35"/>
      <c r="E919" s="35"/>
      <c r="F919" s="36"/>
      <c r="G919" s="35"/>
      <c r="H919" s="35"/>
      <c r="I919" s="40" t="str">
        <f aca="true">IF(OR(E919="",H919="Hecho"),"",IF(F919="","Sin fecha",IF(F919&lt;TODAY(),"VENCIDO",IF(F919=TODAY(),"HOY",IF(F919-TODAY()&lt;=7,"Esta semana","")))))</f>
        <v/>
      </c>
    </row>
    <row r="920" customFormat="false" ht="15" hidden="false" customHeight="false" outlineLevel="0" collapsed="false">
      <c r="A920" s="36"/>
      <c r="B920" s="35"/>
      <c r="C920" s="35"/>
      <c r="D920" s="35"/>
      <c r="E920" s="35"/>
      <c r="F920" s="36"/>
      <c r="G920" s="35"/>
      <c r="H920" s="35"/>
      <c r="I920" s="40" t="str">
        <f aca="true">IF(OR(E920="",H920="Hecho"),"",IF(F920="","Sin fecha",IF(F920&lt;TODAY(),"VENCIDO",IF(F920=TODAY(),"HOY",IF(F920-TODAY()&lt;=7,"Esta semana","")))))</f>
        <v/>
      </c>
    </row>
    <row r="921" customFormat="false" ht="15" hidden="false" customHeight="false" outlineLevel="0" collapsed="false">
      <c r="A921" s="36"/>
      <c r="B921" s="35"/>
      <c r="C921" s="35"/>
      <c r="D921" s="35"/>
      <c r="E921" s="35"/>
      <c r="F921" s="36"/>
      <c r="G921" s="35"/>
      <c r="H921" s="35"/>
      <c r="I921" s="40" t="str">
        <f aca="true">IF(OR(E921="",H921="Hecho"),"",IF(F921="","Sin fecha",IF(F921&lt;TODAY(),"VENCIDO",IF(F921=TODAY(),"HOY",IF(F921-TODAY()&lt;=7,"Esta semana","")))))</f>
        <v/>
      </c>
    </row>
    <row r="922" customFormat="false" ht="15" hidden="false" customHeight="false" outlineLevel="0" collapsed="false">
      <c r="A922" s="36"/>
      <c r="B922" s="35"/>
      <c r="C922" s="35"/>
      <c r="D922" s="35"/>
      <c r="E922" s="35"/>
      <c r="F922" s="36"/>
      <c r="G922" s="35"/>
      <c r="H922" s="35"/>
      <c r="I922" s="40" t="str">
        <f aca="true">IF(OR(E922="",H922="Hecho"),"",IF(F922="","Sin fecha",IF(F922&lt;TODAY(),"VENCIDO",IF(F922=TODAY(),"HOY",IF(F922-TODAY()&lt;=7,"Esta semana","")))))</f>
        <v/>
      </c>
    </row>
    <row r="923" customFormat="false" ht="15" hidden="false" customHeight="false" outlineLevel="0" collapsed="false">
      <c r="A923" s="36"/>
      <c r="B923" s="35"/>
      <c r="C923" s="35"/>
      <c r="D923" s="35"/>
      <c r="E923" s="35"/>
      <c r="F923" s="36"/>
      <c r="G923" s="35"/>
      <c r="H923" s="35"/>
      <c r="I923" s="40" t="str">
        <f aca="true">IF(OR(E923="",H923="Hecho"),"",IF(F923="","Sin fecha",IF(F923&lt;TODAY(),"VENCIDO",IF(F923=TODAY(),"HOY",IF(F923-TODAY()&lt;=7,"Esta semana","")))))</f>
        <v/>
      </c>
    </row>
    <row r="924" customFormat="false" ht="15" hidden="false" customHeight="false" outlineLevel="0" collapsed="false">
      <c r="A924" s="36"/>
      <c r="B924" s="35"/>
      <c r="C924" s="35"/>
      <c r="D924" s="35"/>
      <c r="E924" s="35"/>
      <c r="F924" s="36"/>
      <c r="G924" s="35"/>
      <c r="H924" s="35"/>
      <c r="I924" s="40" t="str">
        <f aca="true">IF(OR(E924="",H924="Hecho"),"",IF(F924="","Sin fecha",IF(F924&lt;TODAY(),"VENCIDO",IF(F924=TODAY(),"HOY",IF(F924-TODAY()&lt;=7,"Esta semana","")))))</f>
        <v/>
      </c>
    </row>
    <row r="925" customFormat="false" ht="15" hidden="false" customHeight="false" outlineLevel="0" collapsed="false">
      <c r="A925" s="36"/>
      <c r="B925" s="35"/>
      <c r="C925" s="35"/>
      <c r="D925" s="35"/>
      <c r="E925" s="35"/>
      <c r="F925" s="36"/>
      <c r="G925" s="35"/>
      <c r="H925" s="35"/>
      <c r="I925" s="40" t="str">
        <f aca="true">IF(OR(E925="",H925="Hecho"),"",IF(F925="","Sin fecha",IF(F925&lt;TODAY(),"VENCIDO",IF(F925=TODAY(),"HOY",IF(F925-TODAY()&lt;=7,"Esta semana","")))))</f>
        <v/>
      </c>
    </row>
    <row r="926" customFormat="false" ht="15" hidden="false" customHeight="false" outlineLevel="0" collapsed="false">
      <c r="A926" s="36"/>
      <c r="B926" s="35"/>
      <c r="C926" s="35"/>
      <c r="D926" s="35"/>
      <c r="E926" s="35"/>
      <c r="F926" s="36"/>
      <c r="G926" s="35"/>
      <c r="H926" s="35"/>
      <c r="I926" s="40" t="str">
        <f aca="true">IF(OR(E926="",H926="Hecho"),"",IF(F926="","Sin fecha",IF(F926&lt;TODAY(),"VENCIDO",IF(F926=TODAY(),"HOY",IF(F926-TODAY()&lt;=7,"Esta semana","")))))</f>
        <v/>
      </c>
    </row>
    <row r="927" customFormat="false" ht="15" hidden="false" customHeight="false" outlineLevel="0" collapsed="false">
      <c r="A927" s="36"/>
      <c r="B927" s="35"/>
      <c r="C927" s="35"/>
      <c r="D927" s="35"/>
      <c r="E927" s="35"/>
      <c r="F927" s="36"/>
      <c r="G927" s="35"/>
      <c r="H927" s="35"/>
      <c r="I927" s="40" t="str">
        <f aca="true">IF(OR(E927="",H927="Hecho"),"",IF(F927="","Sin fecha",IF(F927&lt;TODAY(),"VENCIDO",IF(F927=TODAY(),"HOY",IF(F927-TODAY()&lt;=7,"Esta semana","")))))</f>
        <v/>
      </c>
    </row>
    <row r="928" customFormat="false" ht="15" hidden="false" customHeight="false" outlineLevel="0" collapsed="false">
      <c r="A928" s="36"/>
      <c r="B928" s="35"/>
      <c r="C928" s="35"/>
      <c r="D928" s="35"/>
      <c r="E928" s="35"/>
      <c r="F928" s="36"/>
      <c r="G928" s="35"/>
      <c r="H928" s="35"/>
      <c r="I928" s="40" t="str">
        <f aca="true">IF(OR(E928="",H928="Hecho"),"",IF(F928="","Sin fecha",IF(F928&lt;TODAY(),"VENCIDO",IF(F928=TODAY(),"HOY",IF(F928-TODAY()&lt;=7,"Esta semana","")))))</f>
        <v/>
      </c>
    </row>
    <row r="929" customFormat="false" ht="15" hidden="false" customHeight="false" outlineLevel="0" collapsed="false">
      <c r="A929" s="36"/>
      <c r="B929" s="35"/>
      <c r="C929" s="35"/>
      <c r="D929" s="35"/>
      <c r="E929" s="35"/>
      <c r="F929" s="36"/>
      <c r="G929" s="35"/>
      <c r="H929" s="35"/>
      <c r="I929" s="40" t="str">
        <f aca="true">IF(OR(E929="",H929="Hecho"),"",IF(F929="","Sin fecha",IF(F929&lt;TODAY(),"VENCIDO",IF(F929=TODAY(),"HOY",IF(F929-TODAY()&lt;=7,"Esta semana","")))))</f>
        <v/>
      </c>
    </row>
    <row r="930" customFormat="false" ht="15" hidden="false" customHeight="false" outlineLevel="0" collapsed="false">
      <c r="A930" s="36"/>
      <c r="B930" s="35"/>
      <c r="C930" s="35"/>
      <c r="D930" s="35"/>
      <c r="E930" s="35"/>
      <c r="F930" s="36"/>
      <c r="G930" s="35"/>
      <c r="H930" s="35"/>
      <c r="I930" s="40" t="str">
        <f aca="true">IF(OR(E930="",H930="Hecho"),"",IF(F930="","Sin fecha",IF(F930&lt;TODAY(),"VENCIDO",IF(F930=TODAY(),"HOY",IF(F930-TODAY()&lt;=7,"Esta semana","")))))</f>
        <v/>
      </c>
    </row>
    <row r="931" customFormat="false" ht="15" hidden="false" customHeight="false" outlineLevel="0" collapsed="false">
      <c r="A931" s="36"/>
      <c r="B931" s="35"/>
      <c r="C931" s="35"/>
      <c r="D931" s="35"/>
      <c r="E931" s="35"/>
      <c r="F931" s="36"/>
      <c r="G931" s="35"/>
      <c r="H931" s="35"/>
      <c r="I931" s="40" t="str">
        <f aca="true">IF(OR(E931="",H931="Hecho"),"",IF(F931="","Sin fecha",IF(F931&lt;TODAY(),"VENCIDO",IF(F931=TODAY(),"HOY",IF(F931-TODAY()&lt;=7,"Esta semana","")))))</f>
        <v/>
      </c>
    </row>
    <row r="932" customFormat="false" ht="15" hidden="false" customHeight="false" outlineLevel="0" collapsed="false">
      <c r="A932" s="36"/>
      <c r="B932" s="35"/>
      <c r="C932" s="35"/>
      <c r="D932" s="35"/>
      <c r="E932" s="35"/>
      <c r="F932" s="36"/>
      <c r="G932" s="35"/>
      <c r="H932" s="35"/>
      <c r="I932" s="40" t="str">
        <f aca="true">IF(OR(E932="",H932="Hecho"),"",IF(F932="","Sin fecha",IF(F932&lt;TODAY(),"VENCIDO",IF(F932=TODAY(),"HOY",IF(F932-TODAY()&lt;=7,"Esta semana","")))))</f>
        <v/>
      </c>
    </row>
    <row r="933" customFormat="false" ht="15" hidden="false" customHeight="false" outlineLevel="0" collapsed="false">
      <c r="A933" s="36"/>
      <c r="B933" s="35"/>
      <c r="C933" s="35"/>
      <c r="D933" s="35"/>
      <c r="E933" s="35"/>
      <c r="F933" s="36"/>
      <c r="G933" s="35"/>
      <c r="H933" s="35"/>
      <c r="I933" s="40" t="str">
        <f aca="true">IF(OR(E933="",H933="Hecho"),"",IF(F933="","Sin fecha",IF(F933&lt;TODAY(),"VENCIDO",IF(F933=TODAY(),"HOY",IF(F933-TODAY()&lt;=7,"Esta semana","")))))</f>
        <v/>
      </c>
    </row>
    <row r="934" customFormat="false" ht="15" hidden="false" customHeight="false" outlineLevel="0" collapsed="false">
      <c r="A934" s="36"/>
      <c r="B934" s="35"/>
      <c r="C934" s="35"/>
      <c r="D934" s="35"/>
      <c r="E934" s="35"/>
      <c r="F934" s="36"/>
      <c r="G934" s="35"/>
      <c r="H934" s="35"/>
      <c r="I934" s="40" t="str">
        <f aca="true">IF(OR(E934="",H934="Hecho"),"",IF(F934="","Sin fecha",IF(F934&lt;TODAY(),"VENCIDO",IF(F934=TODAY(),"HOY",IF(F934-TODAY()&lt;=7,"Esta semana","")))))</f>
        <v/>
      </c>
    </row>
    <row r="935" customFormat="false" ht="15" hidden="false" customHeight="false" outlineLevel="0" collapsed="false">
      <c r="A935" s="36"/>
      <c r="B935" s="35"/>
      <c r="C935" s="35"/>
      <c r="D935" s="35"/>
      <c r="E935" s="35"/>
      <c r="F935" s="36"/>
      <c r="G935" s="35"/>
      <c r="H935" s="35"/>
      <c r="I935" s="40" t="str">
        <f aca="true">IF(OR(E935="",H935="Hecho"),"",IF(F935="","Sin fecha",IF(F935&lt;TODAY(),"VENCIDO",IF(F935=TODAY(),"HOY",IF(F935-TODAY()&lt;=7,"Esta semana","")))))</f>
        <v/>
      </c>
    </row>
    <row r="936" customFormat="false" ht="15" hidden="false" customHeight="false" outlineLevel="0" collapsed="false">
      <c r="A936" s="36"/>
      <c r="B936" s="35"/>
      <c r="C936" s="35"/>
      <c r="D936" s="35"/>
      <c r="E936" s="35"/>
      <c r="F936" s="36"/>
      <c r="G936" s="35"/>
      <c r="H936" s="35"/>
      <c r="I936" s="40" t="str">
        <f aca="true">IF(OR(E936="",H936="Hecho"),"",IF(F936="","Sin fecha",IF(F936&lt;TODAY(),"VENCIDO",IF(F936=TODAY(),"HOY",IF(F936-TODAY()&lt;=7,"Esta semana","")))))</f>
        <v/>
      </c>
    </row>
    <row r="937" customFormat="false" ht="15" hidden="false" customHeight="false" outlineLevel="0" collapsed="false">
      <c r="A937" s="36"/>
      <c r="B937" s="35"/>
      <c r="C937" s="35"/>
      <c r="D937" s="35"/>
      <c r="E937" s="35"/>
      <c r="F937" s="36"/>
      <c r="G937" s="35"/>
      <c r="H937" s="35"/>
      <c r="I937" s="40" t="str">
        <f aca="true">IF(OR(E937="",H937="Hecho"),"",IF(F937="","Sin fecha",IF(F937&lt;TODAY(),"VENCIDO",IF(F937=TODAY(),"HOY",IF(F937-TODAY()&lt;=7,"Esta semana","")))))</f>
        <v/>
      </c>
    </row>
    <row r="938" customFormat="false" ht="15" hidden="false" customHeight="false" outlineLevel="0" collapsed="false">
      <c r="A938" s="36"/>
      <c r="B938" s="35"/>
      <c r="C938" s="35"/>
      <c r="D938" s="35"/>
      <c r="E938" s="35"/>
      <c r="F938" s="36"/>
      <c r="G938" s="35"/>
      <c r="H938" s="35"/>
      <c r="I938" s="40" t="str">
        <f aca="true">IF(OR(E938="",H938="Hecho"),"",IF(F938="","Sin fecha",IF(F938&lt;TODAY(),"VENCIDO",IF(F938=TODAY(),"HOY",IF(F938-TODAY()&lt;=7,"Esta semana","")))))</f>
        <v/>
      </c>
    </row>
    <row r="939" customFormat="false" ht="15" hidden="false" customHeight="false" outlineLevel="0" collapsed="false">
      <c r="A939" s="36"/>
      <c r="B939" s="35"/>
      <c r="C939" s="35"/>
      <c r="D939" s="35"/>
      <c r="E939" s="35"/>
      <c r="F939" s="36"/>
      <c r="G939" s="35"/>
      <c r="H939" s="35"/>
      <c r="I939" s="40" t="str">
        <f aca="true">IF(OR(E939="",H939="Hecho"),"",IF(F939="","Sin fecha",IF(F939&lt;TODAY(),"VENCIDO",IF(F939=TODAY(),"HOY",IF(F939-TODAY()&lt;=7,"Esta semana","")))))</f>
        <v/>
      </c>
    </row>
    <row r="940" customFormat="false" ht="15" hidden="false" customHeight="false" outlineLevel="0" collapsed="false">
      <c r="A940" s="36"/>
      <c r="B940" s="35"/>
      <c r="C940" s="35"/>
      <c r="D940" s="35"/>
      <c r="E940" s="35"/>
      <c r="F940" s="36"/>
      <c r="G940" s="35"/>
      <c r="H940" s="35"/>
      <c r="I940" s="40" t="str">
        <f aca="true">IF(OR(E940="",H940="Hecho"),"",IF(F940="","Sin fecha",IF(F940&lt;TODAY(),"VENCIDO",IF(F940=TODAY(),"HOY",IF(F940-TODAY()&lt;=7,"Esta semana","")))))</f>
        <v/>
      </c>
    </row>
    <row r="941" customFormat="false" ht="15" hidden="false" customHeight="false" outlineLevel="0" collapsed="false">
      <c r="A941" s="36"/>
      <c r="B941" s="35"/>
      <c r="C941" s="35"/>
      <c r="D941" s="35"/>
      <c r="E941" s="35"/>
      <c r="F941" s="36"/>
      <c r="G941" s="35"/>
      <c r="H941" s="35"/>
      <c r="I941" s="40" t="str">
        <f aca="true">IF(OR(E941="",H941="Hecho"),"",IF(F941="","Sin fecha",IF(F941&lt;TODAY(),"VENCIDO",IF(F941=TODAY(),"HOY",IF(F941-TODAY()&lt;=7,"Esta semana","")))))</f>
        <v/>
      </c>
    </row>
    <row r="942" customFormat="false" ht="15" hidden="false" customHeight="false" outlineLevel="0" collapsed="false">
      <c r="A942" s="36"/>
      <c r="B942" s="35"/>
      <c r="C942" s="35"/>
      <c r="D942" s="35"/>
      <c r="E942" s="35"/>
      <c r="F942" s="36"/>
      <c r="G942" s="35"/>
      <c r="H942" s="35"/>
      <c r="I942" s="40" t="str">
        <f aca="true">IF(OR(E942="",H942="Hecho"),"",IF(F942="","Sin fecha",IF(F942&lt;TODAY(),"VENCIDO",IF(F942=TODAY(),"HOY",IF(F942-TODAY()&lt;=7,"Esta semana","")))))</f>
        <v/>
      </c>
    </row>
    <row r="943" customFormat="false" ht="15" hidden="false" customHeight="false" outlineLevel="0" collapsed="false">
      <c r="A943" s="36"/>
      <c r="B943" s="35"/>
      <c r="C943" s="35"/>
      <c r="D943" s="35"/>
      <c r="E943" s="35"/>
      <c r="F943" s="36"/>
      <c r="G943" s="35"/>
      <c r="H943" s="35"/>
      <c r="I943" s="40" t="str">
        <f aca="true">IF(OR(E943="",H943="Hecho"),"",IF(F943="","Sin fecha",IF(F943&lt;TODAY(),"VENCIDO",IF(F943=TODAY(),"HOY",IF(F943-TODAY()&lt;=7,"Esta semana","")))))</f>
        <v/>
      </c>
    </row>
    <row r="944" customFormat="false" ht="15" hidden="false" customHeight="false" outlineLevel="0" collapsed="false">
      <c r="A944" s="36"/>
      <c r="B944" s="35"/>
      <c r="C944" s="35"/>
      <c r="D944" s="35"/>
      <c r="E944" s="35"/>
      <c r="F944" s="36"/>
      <c r="G944" s="35"/>
      <c r="H944" s="35"/>
      <c r="I944" s="40" t="str">
        <f aca="true">IF(OR(E944="",H944="Hecho"),"",IF(F944="","Sin fecha",IF(F944&lt;TODAY(),"VENCIDO",IF(F944=TODAY(),"HOY",IF(F944-TODAY()&lt;=7,"Esta semana","")))))</f>
        <v/>
      </c>
    </row>
    <row r="945" customFormat="false" ht="15" hidden="false" customHeight="false" outlineLevel="0" collapsed="false">
      <c r="A945" s="36"/>
      <c r="B945" s="35"/>
      <c r="C945" s="35"/>
      <c r="D945" s="35"/>
      <c r="E945" s="35"/>
      <c r="F945" s="36"/>
      <c r="G945" s="35"/>
      <c r="H945" s="35"/>
      <c r="I945" s="40" t="str">
        <f aca="true">IF(OR(E945="",H945="Hecho"),"",IF(F945="","Sin fecha",IF(F945&lt;TODAY(),"VENCIDO",IF(F945=TODAY(),"HOY",IF(F945-TODAY()&lt;=7,"Esta semana","")))))</f>
        <v/>
      </c>
    </row>
    <row r="946" customFormat="false" ht="15" hidden="false" customHeight="false" outlineLevel="0" collapsed="false">
      <c r="A946" s="36"/>
      <c r="B946" s="35"/>
      <c r="C946" s="35"/>
      <c r="D946" s="35"/>
      <c r="E946" s="35"/>
      <c r="F946" s="36"/>
      <c r="G946" s="35"/>
      <c r="H946" s="35"/>
      <c r="I946" s="40" t="str">
        <f aca="true">IF(OR(E946="",H946="Hecho"),"",IF(F946="","Sin fecha",IF(F946&lt;TODAY(),"VENCIDO",IF(F946=TODAY(),"HOY",IF(F946-TODAY()&lt;=7,"Esta semana","")))))</f>
        <v/>
      </c>
    </row>
    <row r="947" customFormat="false" ht="15" hidden="false" customHeight="false" outlineLevel="0" collapsed="false">
      <c r="A947" s="36"/>
      <c r="B947" s="35"/>
      <c r="C947" s="35"/>
      <c r="D947" s="35"/>
      <c r="E947" s="35"/>
      <c r="F947" s="36"/>
      <c r="G947" s="35"/>
      <c r="H947" s="35"/>
      <c r="I947" s="40" t="str">
        <f aca="true">IF(OR(E947="",H947="Hecho"),"",IF(F947="","Sin fecha",IF(F947&lt;TODAY(),"VENCIDO",IF(F947=TODAY(),"HOY",IF(F947-TODAY()&lt;=7,"Esta semana","")))))</f>
        <v/>
      </c>
    </row>
    <row r="948" customFormat="false" ht="15" hidden="false" customHeight="false" outlineLevel="0" collapsed="false">
      <c r="A948" s="36"/>
      <c r="B948" s="35"/>
      <c r="C948" s="35"/>
      <c r="D948" s="35"/>
      <c r="E948" s="35"/>
      <c r="F948" s="36"/>
      <c r="G948" s="35"/>
      <c r="H948" s="35"/>
      <c r="I948" s="40" t="str">
        <f aca="true">IF(OR(E948="",H948="Hecho"),"",IF(F948="","Sin fecha",IF(F948&lt;TODAY(),"VENCIDO",IF(F948=TODAY(),"HOY",IF(F948-TODAY()&lt;=7,"Esta semana","")))))</f>
        <v/>
      </c>
    </row>
    <row r="949" customFormat="false" ht="15" hidden="false" customHeight="false" outlineLevel="0" collapsed="false">
      <c r="A949" s="36"/>
      <c r="B949" s="35"/>
      <c r="C949" s="35"/>
      <c r="D949" s="35"/>
      <c r="E949" s="35"/>
      <c r="F949" s="36"/>
      <c r="G949" s="35"/>
      <c r="H949" s="35"/>
      <c r="I949" s="40" t="str">
        <f aca="true">IF(OR(E949="",H949="Hecho"),"",IF(F949="","Sin fecha",IF(F949&lt;TODAY(),"VENCIDO",IF(F949=TODAY(),"HOY",IF(F949-TODAY()&lt;=7,"Esta semana","")))))</f>
        <v/>
      </c>
    </row>
    <row r="950" customFormat="false" ht="15" hidden="false" customHeight="false" outlineLevel="0" collapsed="false">
      <c r="A950" s="36"/>
      <c r="B950" s="35"/>
      <c r="C950" s="35"/>
      <c r="D950" s="35"/>
      <c r="E950" s="35"/>
      <c r="F950" s="36"/>
      <c r="G950" s="35"/>
      <c r="H950" s="35"/>
      <c r="I950" s="40" t="str">
        <f aca="true">IF(OR(E950="",H950="Hecho"),"",IF(F950="","Sin fecha",IF(F950&lt;TODAY(),"VENCIDO",IF(F950=TODAY(),"HOY",IF(F950-TODAY()&lt;=7,"Esta semana","")))))</f>
        <v/>
      </c>
    </row>
    <row r="951" customFormat="false" ht="15" hidden="false" customHeight="false" outlineLevel="0" collapsed="false">
      <c r="A951" s="36"/>
      <c r="B951" s="35"/>
      <c r="C951" s="35"/>
      <c r="D951" s="35"/>
      <c r="E951" s="35"/>
      <c r="F951" s="36"/>
      <c r="G951" s="35"/>
      <c r="H951" s="35"/>
      <c r="I951" s="40" t="str">
        <f aca="true">IF(OR(E951="",H951="Hecho"),"",IF(F951="","Sin fecha",IF(F951&lt;TODAY(),"VENCIDO",IF(F951=TODAY(),"HOY",IF(F951-TODAY()&lt;=7,"Esta semana","")))))</f>
        <v/>
      </c>
    </row>
    <row r="952" customFormat="false" ht="15" hidden="false" customHeight="false" outlineLevel="0" collapsed="false">
      <c r="A952" s="36"/>
      <c r="B952" s="35"/>
      <c r="C952" s="35"/>
      <c r="D952" s="35"/>
      <c r="E952" s="35"/>
      <c r="F952" s="36"/>
      <c r="G952" s="35"/>
      <c r="H952" s="35"/>
      <c r="I952" s="40" t="str">
        <f aca="true">IF(OR(E952="",H952="Hecho"),"",IF(F952="","Sin fecha",IF(F952&lt;TODAY(),"VENCIDO",IF(F952=TODAY(),"HOY",IF(F952-TODAY()&lt;=7,"Esta semana","")))))</f>
        <v/>
      </c>
    </row>
    <row r="953" customFormat="false" ht="15" hidden="false" customHeight="false" outlineLevel="0" collapsed="false">
      <c r="A953" s="36"/>
      <c r="B953" s="35"/>
      <c r="C953" s="35"/>
      <c r="D953" s="35"/>
      <c r="E953" s="35"/>
      <c r="F953" s="36"/>
      <c r="G953" s="35"/>
      <c r="H953" s="35"/>
      <c r="I953" s="40" t="str">
        <f aca="true">IF(OR(E953="",H953="Hecho"),"",IF(F953="","Sin fecha",IF(F953&lt;TODAY(),"VENCIDO",IF(F953=TODAY(),"HOY",IF(F953-TODAY()&lt;=7,"Esta semana","")))))</f>
        <v/>
      </c>
    </row>
    <row r="954" customFormat="false" ht="15" hidden="false" customHeight="false" outlineLevel="0" collapsed="false">
      <c r="A954" s="36"/>
      <c r="B954" s="35"/>
      <c r="C954" s="35"/>
      <c r="D954" s="35"/>
      <c r="E954" s="35"/>
      <c r="F954" s="36"/>
      <c r="G954" s="35"/>
      <c r="H954" s="35"/>
      <c r="I954" s="40" t="str">
        <f aca="true">IF(OR(E954="",H954="Hecho"),"",IF(F954="","Sin fecha",IF(F954&lt;TODAY(),"VENCIDO",IF(F954=TODAY(),"HOY",IF(F954-TODAY()&lt;=7,"Esta semana","")))))</f>
        <v/>
      </c>
    </row>
    <row r="955" customFormat="false" ht="15" hidden="false" customHeight="false" outlineLevel="0" collapsed="false">
      <c r="A955" s="36"/>
      <c r="B955" s="35"/>
      <c r="C955" s="35"/>
      <c r="D955" s="35"/>
      <c r="E955" s="35"/>
      <c r="F955" s="36"/>
      <c r="G955" s="35"/>
      <c r="H955" s="35"/>
      <c r="I955" s="40" t="str">
        <f aca="true">IF(OR(E955="",H955="Hecho"),"",IF(F955="","Sin fecha",IF(F955&lt;TODAY(),"VENCIDO",IF(F955=TODAY(),"HOY",IF(F955-TODAY()&lt;=7,"Esta semana","")))))</f>
        <v/>
      </c>
    </row>
    <row r="956" customFormat="false" ht="15" hidden="false" customHeight="false" outlineLevel="0" collapsed="false">
      <c r="A956" s="36"/>
      <c r="B956" s="35"/>
      <c r="C956" s="35"/>
      <c r="D956" s="35"/>
      <c r="E956" s="35"/>
      <c r="F956" s="36"/>
      <c r="G956" s="35"/>
      <c r="H956" s="35"/>
      <c r="I956" s="40" t="str">
        <f aca="true">IF(OR(E956="",H956="Hecho"),"",IF(F956="","Sin fecha",IF(F956&lt;TODAY(),"VENCIDO",IF(F956=TODAY(),"HOY",IF(F956-TODAY()&lt;=7,"Esta semana","")))))</f>
        <v/>
      </c>
    </row>
    <row r="957" customFormat="false" ht="15" hidden="false" customHeight="false" outlineLevel="0" collapsed="false">
      <c r="A957" s="36"/>
      <c r="B957" s="35"/>
      <c r="C957" s="35"/>
      <c r="D957" s="35"/>
      <c r="E957" s="35"/>
      <c r="F957" s="36"/>
      <c r="G957" s="35"/>
      <c r="H957" s="35"/>
      <c r="I957" s="40" t="str">
        <f aca="true">IF(OR(E957="",H957="Hecho"),"",IF(F957="","Sin fecha",IF(F957&lt;TODAY(),"VENCIDO",IF(F957=TODAY(),"HOY",IF(F957-TODAY()&lt;=7,"Esta semana","")))))</f>
        <v/>
      </c>
    </row>
    <row r="958" customFormat="false" ht="15" hidden="false" customHeight="false" outlineLevel="0" collapsed="false">
      <c r="A958" s="36"/>
      <c r="B958" s="35"/>
      <c r="C958" s="35"/>
      <c r="D958" s="35"/>
      <c r="E958" s="35"/>
      <c r="F958" s="36"/>
      <c r="G958" s="35"/>
      <c r="H958" s="35"/>
      <c r="I958" s="40" t="str">
        <f aca="true">IF(OR(E958="",H958="Hecho"),"",IF(F958="","Sin fecha",IF(F958&lt;TODAY(),"VENCIDO",IF(F958=TODAY(),"HOY",IF(F958-TODAY()&lt;=7,"Esta semana","")))))</f>
        <v/>
      </c>
    </row>
    <row r="959" customFormat="false" ht="15" hidden="false" customHeight="false" outlineLevel="0" collapsed="false">
      <c r="A959" s="36"/>
      <c r="B959" s="35"/>
      <c r="C959" s="35"/>
      <c r="D959" s="35"/>
      <c r="E959" s="35"/>
      <c r="F959" s="36"/>
      <c r="G959" s="35"/>
      <c r="H959" s="35"/>
      <c r="I959" s="40" t="str">
        <f aca="true">IF(OR(E959="",H959="Hecho"),"",IF(F959="","Sin fecha",IF(F959&lt;TODAY(),"VENCIDO",IF(F959=TODAY(),"HOY",IF(F959-TODAY()&lt;=7,"Esta semana","")))))</f>
        <v/>
      </c>
    </row>
    <row r="960" customFormat="false" ht="15" hidden="false" customHeight="false" outlineLevel="0" collapsed="false">
      <c r="A960" s="36"/>
      <c r="B960" s="35"/>
      <c r="C960" s="35"/>
      <c r="D960" s="35"/>
      <c r="E960" s="35"/>
      <c r="F960" s="36"/>
      <c r="G960" s="35"/>
      <c r="H960" s="35"/>
      <c r="I960" s="40" t="str">
        <f aca="true">IF(OR(E960="",H960="Hecho"),"",IF(F960="","Sin fecha",IF(F960&lt;TODAY(),"VENCIDO",IF(F960=TODAY(),"HOY",IF(F960-TODAY()&lt;=7,"Esta semana","")))))</f>
        <v/>
      </c>
    </row>
    <row r="961" customFormat="false" ht="15" hidden="false" customHeight="false" outlineLevel="0" collapsed="false">
      <c r="A961" s="36"/>
      <c r="B961" s="35"/>
      <c r="C961" s="35"/>
      <c r="D961" s="35"/>
      <c r="E961" s="35"/>
      <c r="F961" s="36"/>
      <c r="G961" s="35"/>
      <c r="H961" s="35"/>
      <c r="I961" s="40" t="str">
        <f aca="true">IF(OR(E961="",H961="Hecho"),"",IF(F961="","Sin fecha",IF(F961&lt;TODAY(),"VENCIDO",IF(F961=TODAY(),"HOY",IF(F961-TODAY()&lt;=7,"Esta semana","")))))</f>
        <v/>
      </c>
    </row>
    <row r="962" customFormat="false" ht="15" hidden="false" customHeight="false" outlineLevel="0" collapsed="false">
      <c r="A962" s="36"/>
      <c r="B962" s="35"/>
      <c r="C962" s="35"/>
      <c r="D962" s="35"/>
      <c r="E962" s="35"/>
      <c r="F962" s="36"/>
      <c r="G962" s="35"/>
      <c r="H962" s="35"/>
      <c r="I962" s="40" t="str">
        <f aca="true">IF(OR(E962="",H962="Hecho"),"",IF(F962="","Sin fecha",IF(F962&lt;TODAY(),"VENCIDO",IF(F962=TODAY(),"HOY",IF(F962-TODAY()&lt;=7,"Esta semana","")))))</f>
        <v/>
      </c>
    </row>
    <row r="963" customFormat="false" ht="15" hidden="false" customHeight="false" outlineLevel="0" collapsed="false">
      <c r="A963" s="36"/>
      <c r="B963" s="35"/>
      <c r="C963" s="35"/>
      <c r="D963" s="35"/>
      <c r="E963" s="35"/>
      <c r="F963" s="36"/>
      <c r="G963" s="35"/>
      <c r="H963" s="35"/>
      <c r="I963" s="40" t="str">
        <f aca="true">IF(OR(E963="",H963="Hecho"),"",IF(F963="","Sin fecha",IF(F963&lt;TODAY(),"VENCIDO",IF(F963=TODAY(),"HOY",IF(F963-TODAY()&lt;=7,"Esta semana","")))))</f>
        <v/>
      </c>
    </row>
    <row r="964" customFormat="false" ht="15" hidden="false" customHeight="false" outlineLevel="0" collapsed="false">
      <c r="A964" s="36"/>
      <c r="B964" s="35"/>
      <c r="C964" s="35"/>
      <c r="D964" s="35"/>
      <c r="E964" s="35"/>
      <c r="F964" s="36"/>
      <c r="G964" s="35"/>
      <c r="H964" s="35"/>
      <c r="I964" s="40" t="str">
        <f aca="true">IF(OR(E964="",H964="Hecho"),"",IF(F964="","Sin fecha",IF(F964&lt;TODAY(),"VENCIDO",IF(F964=TODAY(),"HOY",IF(F964-TODAY()&lt;=7,"Esta semana","")))))</f>
        <v/>
      </c>
    </row>
    <row r="965" customFormat="false" ht="15" hidden="false" customHeight="false" outlineLevel="0" collapsed="false">
      <c r="A965" s="36"/>
      <c r="B965" s="35"/>
      <c r="C965" s="35"/>
      <c r="D965" s="35"/>
      <c r="E965" s="35"/>
      <c r="F965" s="36"/>
      <c r="G965" s="35"/>
      <c r="H965" s="35"/>
      <c r="I965" s="40" t="str">
        <f aca="true">IF(OR(E965="",H965="Hecho"),"",IF(F965="","Sin fecha",IF(F965&lt;TODAY(),"VENCIDO",IF(F965=TODAY(),"HOY",IF(F965-TODAY()&lt;=7,"Esta semana","")))))</f>
        <v/>
      </c>
    </row>
    <row r="966" customFormat="false" ht="15" hidden="false" customHeight="false" outlineLevel="0" collapsed="false">
      <c r="A966" s="36"/>
      <c r="B966" s="35"/>
      <c r="C966" s="35"/>
      <c r="D966" s="35"/>
      <c r="E966" s="35"/>
      <c r="F966" s="36"/>
      <c r="G966" s="35"/>
      <c r="H966" s="35"/>
      <c r="I966" s="40" t="str">
        <f aca="true">IF(OR(E966="",H966="Hecho"),"",IF(F966="","Sin fecha",IF(F966&lt;TODAY(),"VENCIDO",IF(F966=TODAY(),"HOY",IF(F966-TODAY()&lt;=7,"Esta semana","")))))</f>
        <v/>
      </c>
    </row>
    <row r="967" customFormat="false" ht="15" hidden="false" customHeight="false" outlineLevel="0" collapsed="false">
      <c r="A967" s="36"/>
      <c r="B967" s="35"/>
      <c r="C967" s="35"/>
      <c r="D967" s="35"/>
      <c r="E967" s="35"/>
      <c r="F967" s="36"/>
      <c r="G967" s="35"/>
      <c r="H967" s="35"/>
      <c r="I967" s="40" t="str">
        <f aca="true">IF(OR(E967="",H967="Hecho"),"",IF(F967="","Sin fecha",IF(F967&lt;TODAY(),"VENCIDO",IF(F967=TODAY(),"HOY",IF(F967-TODAY()&lt;=7,"Esta semana","")))))</f>
        <v/>
      </c>
    </row>
    <row r="968" customFormat="false" ht="15" hidden="false" customHeight="false" outlineLevel="0" collapsed="false">
      <c r="A968" s="36"/>
      <c r="B968" s="35"/>
      <c r="C968" s="35"/>
      <c r="D968" s="35"/>
      <c r="E968" s="35"/>
      <c r="F968" s="36"/>
      <c r="G968" s="35"/>
      <c r="H968" s="35"/>
      <c r="I968" s="40" t="str">
        <f aca="true">IF(OR(E968="",H968="Hecho"),"",IF(F968="","Sin fecha",IF(F968&lt;TODAY(),"VENCIDO",IF(F968=TODAY(),"HOY",IF(F968-TODAY()&lt;=7,"Esta semana","")))))</f>
        <v/>
      </c>
    </row>
    <row r="969" customFormat="false" ht="15" hidden="false" customHeight="false" outlineLevel="0" collapsed="false">
      <c r="A969" s="36"/>
      <c r="B969" s="35"/>
      <c r="C969" s="35"/>
      <c r="D969" s="35"/>
      <c r="E969" s="35"/>
      <c r="F969" s="36"/>
      <c r="G969" s="35"/>
      <c r="H969" s="35"/>
      <c r="I969" s="40" t="str">
        <f aca="true">IF(OR(E969="",H969="Hecho"),"",IF(F969="","Sin fecha",IF(F969&lt;TODAY(),"VENCIDO",IF(F969=TODAY(),"HOY",IF(F969-TODAY()&lt;=7,"Esta semana","")))))</f>
        <v/>
      </c>
    </row>
    <row r="970" customFormat="false" ht="15" hidden="false" customHeight="false" outlineLevel="0" collapsed="false">
      <c r="A970" s="36"/>
      <c r="B970" s="35"/>
      <c r="C970" s="35"/>
      <c r="D970" s="35"/>
      <c r="E970" s="35"/>
      <c r="F970" s="36"/>
      <c r="G970" s="35"/>
      <c r="H970" s="35"/>
      <c r="I970" s="40" t="str">
        <f aca="true">IF(OR(E970="",H970="Hecho"),"",IF(F970="","Sin fecha",IF(F970&lt;TODAY(),"VENCIDO",IF(F970=TODAY(),"HOY",IF(F970-TODAY()&lt;=7,"Esta semana","")))))</f>
        <v/>
      </c>
    </row>
    <row r="971" customFormat="false" ht="15" hidden="false" customHeight="false" outlineLevel="0" collapsed="false">
      <c r="A971" s="36"/>
      <c r="B971" s="35"/>
      <c r="C971" s="35"/>
      <c r="D971" s="35"/>
      <c r="E971" s="35"/>
      <c r="F971" s="36"/>
      <c r="G971" s="35"/>
      <c r="H971" s="35"/>
      <c r="I971" s="40" t="str">
        <f aca="true">IF(OR(E971="",H971="Hecho"),"",IF(F971="","Sin fecha",IF(F971&lt;TODAY(),"VENCIDO",IF(F971=TODAY(),"HOY",IF(F971-TODAY()&lt;=7,"Esta semana","")))))</f>
        <v/>
      </c>
    </row>
    <row r="972" customFormat="false" ht="15" hidden="false" customHeight="false" outlineLevel="0" collapsed="false">
      <c r="A972" s="36"/>
      <c r="B972" s="35"/>
      <c r="C972" s="35"/>
      <c r="D972" s="35"/>
      <c r="E972" s="35"/>
      <c r="F972" s="36"/>
      <c r="G972" s="35"/>
      <c r="H972" s="35"/>
      <c r="I972" s="40" t="str">
        <f aca="true">IF(OR(E972="",H972="Hecho"),"",IF(F972="","Sin fecha",IF(F972&lt;TODAY(),"VENCIDO",IF(F972=TODAY(),"HOY",IF(F972-TODAY()&lt;=7,"Esta semana","")))))</f>
        <v/>
      </c>
    </row>
    <row r="973" customFormat="false" ht="15" hidden="false" customHeight="false" outlineLevel="0" collapsed="false">
      <c r="A973" s="36"/>
      <c r="B973" s="35"/>
      <c r="C973" s="35"/>
      <c r="D973" s="35"/>
      <c r="E973" s="35"/>
      <c r="F973" s="36"/>
      <c r="G973" s="35"/>
      <c r="H973" s="35"/>
      <c r="I973" s="40" t="str">
        <f aca="true">IF(OR(E973="",H973="Hecho"),"",IF(F973="","Sin fecha",IF(F973&lt;TODAY(),"VENCIDO",IF(F973=TODAY(),"HOY",IF(F973-TODAY()&lt;=7,"Esta semana","")))))</f>
        <v/>
      </c>
    </row>
    <row r="974" customFormat="false" ht="15" hidden="false" customHeight="false" outlineLevel="0" collapsed="false">
      <c r="A974" s="36"/>
      <c r="B974" s="35"/>
      <c r="C974" s="35"/>
      <c r="D974" s="35"/>
      <c r="E974" s="35"/>
      <c r="F974" s="36"/>
      <c r="G974" s="35"/>
      <c r="H974" s="35"/>
      <c r="I974" s="40" t="str">
        <f aca="true">IF(OR(E974="",H974="Hecho"),"",IF(F974="","Sin fecha",IF(F974&lt;TODAY(),"VENCIDO",IF(F974=TODAY(),"HOY",IF(F974-TODAY()&lt;=7,"Esta semana","")))))</f>
        <v/>
      </c>
    </row>
    <row r="975" customFormat="false" ht="15" hidden="false" customHeight="false" outlineLevel="0" collapsed="false">
      <c r="A975" s="36"/>
      <c r="B975" s="35"/>
      <c r="C975" s="35"/>
      <c r="D975" s="35"/>
      <c r="E975" s="35"/>
      <c r="F975" s="36"/>
      <c r="G975" s="35"/>
      <c r="H975" s="35"/>
      <c r="I975" s="40" t="str">
        <f aca="true">IF(OR(E975="",H975="Hecho"),"",IF(F975="","Sin fecha",IF(F975&lt;TODAY(),"VENCIDO",IF(F975=TODAY(),"HOY",IF(F975-TODAY()&lt;=7,"Esta semana","")))))</f>
        <v/>
      </c>
    </row>
    <row r="976" customFormat="false" ht="15" hidden="false" customHeight="false" outlineLevel="0" collapsed="false">
      <c r="A976" s="36"/>
      <c r="B976" s="35"/>
      <c r="C976" s="35"/>
      <c r="D976" s="35"/>
      <c r="E976" s="35"/>
      <c r="F976" s="36"/>
      <c r="G976" s="35"/>
      <c r="H976" s="35"/>
      <c r="I976" s="40" t="str">
        <f aca="true">IF(OR(E976="",H976="Hecho"),"",IF(F976="","Sin fecha",IF(F976&lt;TODAY(),"VENCIDO",IF(F976=TODAY(),"HOY",IF(F976-TODAY()&lt;=7,"Esta semana","")))))</f>
        <v/>
      </c>
    </row>
    <row r="977" customFormat="false" ht="15" hidden="false" customHeight="false" outlineLevel="0" collapsed="false">
      <c r="A977" s="36"/>
      <c r="B977" s="35"/>
      <c r="C977" s="35"/>
      <c r="D977" s="35"/>
      <c r="E977" s="35"/>
      <c r="F977" s="36"/>
      <c r="G977" s="35"/>
      <c r="H977" s="35"/>
      <c r="I977" s="40" t="str">
        <f aca="true">IF(OR(E977="",H977="Hecho"),"",IF(F977="","Sin fecha",IF(F977&lt;TODAY(),"VENCIDO",IF(F977=TODAY(),"HOY",IF(F977-TODAY()&lt;=7,"Esta semana","")))))</f>
        <v/>
      </c>
    </row>
    <row r="978" customFormat="false" ht="15" hidden="false" customHeight="false" outlineLevel="0" collapsed="false">
      <c r="A978" s="36"/>
      <c r="B978" s="35"/>
      <c r="C978" s="35"/>
      <c r="D978" s="35"/>
      <c r="E978" s="35"/>
      <c r="F978" s="36"/>
      <c r="G978" s="35"/>
      <c r="H978" s="35"/>
      <c r="I978" s="40" t="str">
        <f aca="true">IF(OR(E978="",H978="Hecho"),"",IF(F978="","Sin fecha",IF(F978&lt;TODAY(),"VENCIDO",IF(F978=TODAY(),"HOY",IF(F978-TODAY()&lt;=7,"Esta semana","")))))</f>
        <v/>
      </c>
    </row>
    <row r="979" customFormat="false" ht="15" hidden="false" customHeight="false" outlineLevel="0" collapsed="false">
      <c r="A979" s="36"/>
      <c r="B979" s="35"/>
      <c r="C979" s="35"/>
      <c r="D979" s="35"/>
      <c r="E979" s="35"/>
      <c r="F979" s="36"/>
      <c r="G979" s="35"/>
      <c r="H979" s="35"/>
      <c r="I979" s="40" t="str">
        <f aca="true">IF(OR(E979="",H979="Hecho"),"",IF(F979="","Sin fecha",IF(F979&lt;TODAY(),"VENCIDO",IF(F979=TODAY(),"HOY",IF(F979-TODAY()&lt;=7,"Esta semana","")))))</f>
        <v/>
      </c>
    </row>
    <row r="980" customFormat="false" ht="15" hidden="false" customHeight="false" outlineLevel="0" collapsed="false">
      <c r="A980" s="36"/>
      <c r="B980" s="35"/>
      <c r="C980" s="35"/>
      <c r="D980" s="35"/>
      <c r="E980" s="35"/>
      <c r="F980" s="36"/>
      <c r="G980" s="35"/>
      <c r="H980" s="35"/>
      <c r="I980" s="40" t="str">
        <f aca="true">IF(OR(E980="",H980="Hecho"),"",IF(F980="","Sin fecha",IF(F980&lt;TODAY(),"VENCIDO",IF(F980=TODAY(),"HOY",IF(F980-TODAY()&lt;=7,"Esta semana","")))))</f>
        <v/>
      </c>
    </row>
    <row r="981" customFormat="false" ht="15" hidden="false" customHeight="false" outlineLevel="0" collapsed="false">
      <c r="A981" s="36"/>
      <c r="B981" s="35"/>
      <c r="C981" s="35"/>
      <c r="D981" s="35"/>
      <c r="E981" s="35"/>
      <c r="F981" s="36"/>
      <c r="G981" s="35"/>
      <c r="H981" s="35"/>
      <c r="I981" s="40" t="str">
        <f aca="true">IF(OR(E981="",H981="Hecho"),"",IF(F981="","Sin fecha",IF(F981&lt;TODAY(),"VENCIDO",IF(F981=TODAY(),"HOY",IF(F981-TODAY()&lt;=7,"Esta semana","")))))</f>
        <v/>
      </c>
    </row>
    <row r="982" customFormat="false" ht="15" hidden="false" customHeight="false" outlineLevel="0" collapsed="false">
      <c r="A982" s="36"/>
      <c r="B982" s="35"/>
      <c r="C982" s="35"/>
      <c r="D982" s="35"/>
      <c r="E982" s="35"/>
      <c r="F982" s="36"/>
      <c r="G982" s="35"/>
      <c r="H982" s="35"/>
      <c r="I982" s="40" t="str">
        <f aca="true">IF(OR(E982="",H982="Hecho"),"",IF(F982="","Sin fecha",IF(F982&lt;TODAY(),"VENCIDO",IF(F982=TODAY(),"HOY",IF(F982-TODAY()&lt;=7,"Esta semana","")))))</f>
        <v/>
      </c>
    </row>
    <row r="983" customFormat="false" ht="15" hidden="false" customHeight="false" outlineLevel="0" collapsed="false">
      <c r="A983" s="36"/>
      <c r="B983" s="35"/>
      <c r="C983" s="35"/>
      <c r="D983" s="35"/>
      <c r="E983" s="35"/>
      <c r="F983" s="36"/>
      <c r="G983" s="35"/>
      <c r="H983" s="35"/>
      <c r="I983" s="40" t="str">
        <f aca="true">IF(OR(E983="",H983="Hecho"),"",IF(F983="","Sin fecha",IF(F983&lt;TODAY(),"VENCIDO",IF(F983=TODAY(),"HOY",IF(F983-TODAY()&lt;=7,"Esta semana","")))))</f>
        <v/>
      </c>
    </row>
    <row r="984" customFormat="false" ht="15" hidden="false" customHeight="false" outlineLevel="0" collapsed="false">
      <c r="A984" s="36"/>
      <c r="B984" s="35"/>
      <c r="C984" s="35"/>
      <c r="D984" s="35"/>
      <c r="E984" s="35"/>
      <c r="F984" s="36"/>
      <c r="G984" s="35"/>
      <c r="H984" s="35"/>
      <c r="I984" s="40" t="str">
        <f aca="true">IF(OR(E984="",H984="Hecho"),"",IF(F984="","Sin fecha",IF(F984&lt;TODAY(),"VENCIDO",IF(F984=TODAY(),"HOY",IF(F984-TODAY()&lt;=7,"Esta semana","")))))</f>
        <v/>
      </c>
    </row>
    <row r="985" customFormat="false" ht="15" hidden="false" customHeight="false" outlineLevel="0" collapsed="false">
      <c r="A985" s="36"/>
      <c r="B985" s="35"/>
      <c r="C985" s="35"/>
      <c r="D985" s="35"/>
      <c r="E985" s="35"/>
      <c r="F985" s="36"/>
      <c r="G985" s="35"/>
      <c r="H985" s="35"/>
      <c r="I985" s="40" t="str">
        <f aca="true">IF(OR(E985="",H985="Hecho"),"",IF(F985="","Sin fecha",IF(F985&lt;TODAY(),"VENCIDO",IF(F985=TODAY(),"HOY",IF(F985-TODAY()&lt;=7,"Esta semana","")))))</f>
        <v/>
      </c>
    </row>
    <row r="986" customFormat="false" ht="15" hidden="false" customHeight="false" outlineLevel="0" collapsed="false">
      <c r="A986" s="36"/>
      <c r="B986" s="35"/>
      <c r="C986" s="35"/>
      <c r="D986" s="35"/>
      <c r="E986" s="35"/>
      <c r="F986" s="36"/>
      <c r="G986" s="35"/>
      <c r="H986" s="35"/>
      <c r="I986" s="40" t="str">
        <f aca="true">IF(OR(E986="",H986="Hecho"),"",IF(F986="","Sin fecha",IF(F986&lt;TODAY(),"VENCIDO",IF(F986=TODAY(),"HOY",IF(F986-TODAY()&lt;=7,"Esta semana","")))))</f>
        <v/>
      </c>
    </row>
    <row r="987" customFormat="false" ht="15" hidden="false" customHeight="false" outlineLevel="0" collapsed="false">
      <c r="A987" s="36"/>
      <c r="B987" s="35"/>
      <c r="C987" s="35"/>
      <c r="D987" s="35"/>
      <c r="E987" s="35"/>
      <c r="F987" s="36"/>
      <c r="G987" s="35"/>
      <c r="H987" s="35"/>
      <c r="I987" s="40" t="str">
        <f aca="true">IF(OR(E987="",H987="Hecho"),"",IF(F987="","Sin fecha",IF(F987&lt;TODAY(),"VENCIDO",IF(F987=TODAY(),"HOY",IF(F987-TODAY()&lt;=7,"Esta semana","")))))</f>
        <v/>
      </c>
    </row>
    <row r="988" customFormat="false" ht="15" hidden="false" customHeight="false" outlineLevel="0" collapsed="false">
      <c r="A988" s="36"/>
      <c r="B988" s="35"/>
      <c r="C988" s="35"/>
      <c r="D988" s="35"/>
      <c r="E988" s="35"/>
      <c r="F988" s="36"/>
      <c r="G988" s="35"/>
      <c r="H988" s="35"/>
      <c r="I988" s="40" t="str">
        <f aca="true">IF(OR(E988="",H988="Hecho"),"",IF(F988="","Sin fecha",IF(F988&lt;TODAY(),"VENCIDO",IF(F988=TODAY(),"HOY",IF(F988-TODAY()&lt;=7,"Esta semana","")))))</f>
        <v/>
      </c>
    </row>
    <row r="989" customFormat="false" ht="15" hidden="false" customHeight="false" outlineLevel="0" collapsed="false">
      <c r="A989" s="36"/>
      <c r="B989" s="35"/>
      <c r="C989" s="35"/>
      <c r="D989" s="35"/>
      <c r="E989" s="35"/>
      <c r="F989" s="36"/>
      <c r="G989" s="35"/>
      <c r="H989" s="35"/>
      <c r="I989" s="40" t="str">
        <f aca="true">IF(OR(E989="",H989="Hecho"),"",IF(F989="","Sin fecha",IF(F989&lt;TODAY(),"VENCIDO",IF(F989=TODAY(),"HOY",IF(F989-TODAY()&lt;=7,"Esta semana","")))))</f>
        <v/>
      </c>
    </row>
    <row r="990" customFormat="false" ht="15" hidden="false" customHeight="false" outlineLevel="0" collapsed="false">
      <c r="A990" s="36"/>
      <c r="B990" s="35"/>
      <c r="C990" s="35"/>
      <c r="D990" s="35"/>
      <c r="E990" s="35"/>
      <c r="F990" s="36"/>
      <c r="G990" s="35"/>
      <c r="H990" s="35"/>
      <c r="I990" s="40" t="str">
        <f aca="true">IF(OR(E990="",H990="Hecho"),"",IF(F990="","Sin fecha",IF(F990&lt;TODAY(),"VENCIDO",IF(F990=TODAY(),"HOY",IF(F990-TODAY()&lt;=7,"Esta semana","")))))</f>
        <v/>
      </c>
    </row>
    <row r="991" customFormat="false" ht="15" hidden="false" customHeight="false" outlineLevel="0" collapsed="false">
      <c r="A991" s="36"/>
      <c r="B991" s="35"/>
      <c r="C991" s="35"/>
      <c r="D991" s="35"/>
      <c r="E991" s="35"/>
      <c r="F991" s="36"/>
      <c r="G991" s="35"/>
      <c r="H991" s="35"/>
      <c r="I991" s="40" t="str">
        <f aca="true">IF(OR(E991="",H991="Hecho"),"",IF(F991="","Sin fecha",IF(F991&lt;TODAY(),"VENCIDO",IF(F991=TODAY(),"HOY",IF(F991-TODAY()&lt;=7,"Esta semana","")))))</f>
        <v/>
      </c>
    </row>
    <row r="992" customFormat="false" ht="15" hidden="false" customHeight="false" outlineLevel="0" collapsed="false">
      <c r="A992" s="36"/>
      <c r="B992" s="35"/>
      <c r="C992" s="35"/>
      <c r="D992" s="35"/>
      <c r="E992" s="35"/>
      <c r="F992" s="36"/>
      <c r="G992" s="35"/>
      <c r="H992" s="35"/>
      <c r="I992" s="40" t="str">
        <f aca="true">IF(OR(E992="",H992="Hecho"),"",IF(F992="","Sin fecha",IF(F992&lt;TODAY(),"VENCIDO",IF(F992=TODAY(),"HOY",IF(F992-TODAY()&lt;=7,"Esta semana","")))))</f>
        <v/>
      </c>
    </row>
    <row r="993" customFormat="false" ht="15" hidden="false" customHeight="false" outlineLevel="0" collapsed="false">
      <c r="A993" s="36"/>
      <c r="B993" s="35"/>
      <c r="C993" s="35"/>
      <c r="D993" s="35"/>
      <c r="E993" s="35"/>
      <c r="F993" s="36"/>
      <c r="G993" s="35"/>
      <c r="H993" s="35"/>
      <c r="I993" s="40" t="str">
        <f aca="true">IF(OR(E993="",H993="Hecho"),"",IF(F993="","Sin fecha",IF(F993&lt;TODAY(),"VENCIDO",IF(F993=TODAY(),"HOY",IF(F993-TODAY()&lt;=7,"Esta semana","")))))</f>
        <v/>
      </c>
    </row>
    <row r="994" customFormat="false" ht="15" hidden="false" customHeight="false" outlineLevel="0" collapsed="false">
      <c r="A994" s="36"/>
      <c r="B994" s="35"/>
      <c r="C994" s="35"/>
      <c r="D994" s="35"/>
      <c r="E994" s="35"/>
      <c r="F994" s="36"/>
      <c r="G994" s="35"/>
      <c r="H994" s="35"/>
      <c r="I994" s="40" t="str">
        <f aca="true">IF(OR(E994="",H994="Hecho"),"",IF(F994="","Sin fecha",IF(F994&lt;TODAY(),"VENCIDO",IF(F994=TODAY(),"HOY",IF(F994-TODAY()&lt;=7,"Esta semana","")))))</f>
        <v/>
      </c>
    </row>
    <row r="995" customFormat="false" ht="15" hidden="false" customHeight="false" outlineLevel="0" collapsed="false">
      <c r="A995" s="36"/>
      <c r="B995" s="35"/>
      <c r="C995" s="35"/>
      <c r="D995" s="35"/>
      <c r="E995" s="35"/>
      <c r="F995" s="36"/>
      <c r="G995" s="35"/>
      <c r="H995" s="35"/>
      <c r="I995" s="40" t="str">
        <f aca="true">IF(OR(E995="",H995="Hecho"),"",IF(F995="","Sin fecha",IF(F995&lt;TODAY(),"VENCIDO",IF(F995=TODAY(),"HOY",IF(F995-TODAY()&lt;=7,"Esta semana","")))))</f>
        <v/>
      </c>
    </row>
    <row r="996" customFormat="false" ht="15" hidden="false" customHeight="false" outlineLevel="0" collapsed="false">
      <c r="A996" s="36"/>
      <c r="B996" s="35"/>
      <c r="C996" s="35"/>
      <c r="D996" s="35"/>
      <c r="E996" s="35"/>
      <c r="F996" s="36"/>
      <c r="G996" s="35"/>
      <c r="H996" s="35"/>
      <c r="I996" s="40" t="str">
        <f aca="true">IF(OR(E996="",H996="Hecho"),"",IF(F996="","Sin fecha",IF(F996&lt;TODAY(),"VENCIDO",IF(F996=TODAY(),"HOY",IF(F996-TODAY()&lt;=7,"Esta semana","")))))</f>
        <v/>
      </c>
    </row>
    <row r="997" customFormat="false" ht="15" hidden="false" customHeight="false" outlineLevel="0" collapsed="false">
      <c r="A997" s="36"/>
      <c r="B997" s="35"/>
      <c r="C997" s="35"/>
      <c r="D997" s="35"/>
      <c r="E997" s="35"/>
      <c r="F997" s="36"/>
      <c r="G997" s="35"/>
      <c r="H997" s="35"/>
      <c r="I997" s="40" t="str">
        <f aca="true">IF(OR(E997="",H997="Hecho"),"",IF(F997="","Sin fecha",IF(F997&lt;TODAY(),"VENCIDO",IF(F997=TODAY(),"HOY",IF(F997-TODAY()&lt;=7,"Esta semana","")))))</f>
        <v/>
      </c>
    </row>
    <row r="998" customFormat="false" ht="15" hidden="false" customHeight="false" outlineLevel="0" collapsed="false">
      <c r="A998" s="36"/>
      <c r="B998" s="35"/>
      <c r="C998" s="35"/>
      <c r="D998" s="35"/>
      <c r="E998" s="35"/>
      <c r="F998" s="36"/>
      <c r="G998" s="35"/>
      <c r="H998" s="35"/>
      <c r="I998" s="40" t="str">
        <f aca="true">IF(OR(E998="",H998="Hecho"),"",IF(F998="","Sin fecha",IF(F998&lt;TODAY(),"VENCIDO",IF(F998=TODAY(),"HOY",IF(F998-TODAY()&lt;=7,"Esta semana","")))))</f>
        <v/>
      </c>
    </row>
    <row r="999" customFormat="false" ht="15" hidden="false" customHeight="false" outlineLevel="0" collapsed="false">
      <c r="A999" s="36"/>
      <c r="B999" s="35"/>
      <c r="C999" s="35"/>
      <c r="D999" s="35"/>
      <c r="E999" s="35"/>
      <c r="F999" s="36"/>
      <c r="G999" s="35"/>
      <c r="H999" s="35"/>
      <c r="I999" s="40" t="str">
        <f aca="true">IF(OR(E999="",H999="Hecho"),"",IF(F999="","Sin fecha",IF(F999&lt;TODAY(),"VENCIDO",IF(F999=TODAY(),"HOY",IF(F999-TODAY()&lt;=7,"Esta semana","")))))</f>
        <v/>
      </c>
    </row>
    <row r="1000" customFormat="false" ht="15" hidden="false" customHeight="false" outlineLevel="0" collapsed="false">
      <c r="A1000" s="36"/>
      <c r="B1000" s="35"/>
      <c r="C1000" s="35"/>
      <c r="D1000" s="35"/>
      <c r="E1000" s="35"/>
      <c r="F1000" s="36"/>
      <c r="G1000" s="35"/>
      <c r="H1000" s="35"/>
      <c r="I1000" s="40" t="str">
        <f aca="true">IF(OR(E1000="",H1000="Hecho"),"",IF(F1000="","Sin fecha",IF(F1000&lt;TODAY(),"VENCIDO",IF(F1000=TODAY(),"HOY",IF(F1000-TODAY()&lt;=7,"Esta semana","")))))</f>
        <v/>
      </c>
    </row>
    <row r="1001" customFormat="false" ht="15" hidden="false" customHeight="false" outlineLevel="0" collapsed="false">
      <c r="A1001" s="36"/>
      <c r="B1001" s="35"/>
      <c r="C1001" s="35"/>
      <c r="D1001" s="35"/>
      <c r="E1001" s="35"/>
      <c r="F1001" s="36"/>
      <c r="G1001" s="35"/>
      <c r="H1001" s="35"/>
      <c r="I1001" s="40" t="str">
        <f aca="true">IF(OR(E1001="",H1001="Hecho"),"",IF(F1001="","Sin fecha",IF(F1001&lt;TODAY(),"VENCIDO",IF(F1001=TODAY(),"HOY",IF(F1001-TODAY()&lt;=7,"Esta semana","")))))</f>
        <v/>
      </c>
    </row>
    <row r="1002" customFormat="false" ht="15" hidden="false" customHeight="false" outlineLevel="0" collapsed="false">
      <c r="A1002" s="36"/>
      <c r="B1002" s="35"/>
      <c r="C1002" s="35"/>
      <c r="D1002" s="35"/>
      <c r="E1002" s="35"/>
      <c r="F1002" s="36"/>
      <c r="G1002" s="35"/>
      <c r="H1002" s="35"/>
      <c r="I1002" s="40" t="str">
        <f aca="true">IF(OR(E1002="",H1002="Hecho"),"",IF(F1002="","Sin fecha",IF(F1002&lt;TODAY(),"VENCIDO",IF(F1002=TODAY(),"HOY",IF(F1002-TODAY()&lt;=7,"Esta semana","")))))</f>
        <v/>
      </c>
    </row>
    <row r="1003" customFormat="false" ht="15" hidden="false" customHeight="false" outlineLevel="0" collapsed="false">
      <c r="A1003" s="36"/>
      <c r="B1003" s="35"/>
      <c r="C1003" s="35"/>
      <c r="D1003" s="35"/>
      <c r="E1003" s="35"/>
      <c r="F1003" s="36"/>
      <c r="G1003" s="35"/>
      <c r="H1003" s="35"/>
      <c r="I1003" s="40" t="str">
        <f aca="true">IF(OR(E1003="",H1003="Hecho"),"",IF(F1003="","Sin fecha",IF(F1003&lt;TODAY(),"VENCIDO",IF(F1003=TODAY(),"HOY",IF(F1003-TODAY()&lt;=7,"Esta semana","")))))</f>
        <v/>
      </c>
    </row>
    <row r="1004" customFormat="false" ht="15" hidden="false" customHeight="false" outlineLevel="0" collapsed="false">
      <c r="A1004" s="36"/>
      <c r="B1004" s="35"/>
      <c r="C1004" s="35"/>
      <c r="D1004" s="35"/>
      <c r="E1004" s="35"/>
      <c r="F1004" s="36"/>
      <c r="G1004" s="35"/>
      <c r="H1004" s="35"/>
      <c r="I1004" s="40" t="str">
        <f aca="true">IF(OR(E1004="",H1004="Hecho"),"",IF(F1004="","Sin fecha",IF(F1004&lt;TODAY(),"VENCIDO",IF(F1004=TODAY(),"HOY",IF(F1004-TODAY()&lt;=7,"Esta semana","")))))</f>
        <v/>
      </c>
    </row>
  </sheetData>
  <autoFilter ref="A4:I1004"/>
  <conditionalFormatting sqref="I5:I1004">
    <cfRule type="cellIs" priority="2" operator="equal" aboveAverage="0" equalAverage="0" bottom="0" percent="0" rank="0" text="" dxfId="16">
      <formula>"VENCIDO"</formula>
    </cfRule>
    <cfRule type="cellIs" priority="3" operator="equal" aboveAverage="0" equalAverage="0" bottom="0" percent="0" rank="0" text="" dxfId="17">
      <formula>"HOY"</formula>
    </cfRule>
    <cfRule type="cellIs" priority="4" operator="equal" aboveAverage="0" equalAverage="0" bottom="0" percent="0" rank="0" text="" dxfId="18">
      <formula>"Esta semana"</formula>
    </cfRule>
  </conditionalFormatting>
  <conditionalFormatting sqref="A5:H1004">
    <cfRule type="expression" priority="5" aboveAverage="0" equalAverage="0" bottom="0" percent="0" rank="0" text="" dxfId="10">
      <formula>$H5="Hecho"</formula>
    </cfRule>
  </conditionalFormatting>
  <dataValidations count="4">
    <dataValidation allowBlank="true" error="Elige un valor de la lista (puedes cambiar las opciones en la pestaña Listas)." errorStyle="warning" errorTitle="Valor no válido" operator="between" showDropDown="false" showErrorMessage="true" showInputMessage="false" sqref="B5:B1004" type="list">
      <formula1>Clientes!$B$5:$B$1004</formula1>
      <formula2>0</formula2>
    </dataValidation>
    <dataValidation allowBlank="true" error="Elige un valor de la lista (puedes cambiar las opciones en la pestaña Listas)." errorStyle="stop" errorTitle="Valor no válido" operator="between" showDropDown="false" showErrorMessage="true" showInputMessage="false" sqref="C5:C1004" type="list">
      <formula1>Listas!$H$5:$H$10</formula1>
      <formula2>0</formula2>
    </dataValidation>
    <dataValidation allowBlank="true" error="Elige un valor de la lista (puedes cambiar las opciones en la pestaña Listas)." errorStyle="stop" errorTitle="Valor no válido" operator="between" showDropDown="false" showErrorMessage="true" showInputMessage="false" sqref="G5:G1004" type="list">
      <formula1>Listas!$J$5:$J$14</formula1>
      <formula2>0</formula2>
    </dataValidation>
    <dataValidation allowBlank="true" error="Elige un valor de la lista (puedes cambiar las opciones en la pestaña Listas)." errorStyle="stop" errorTitle="Valor no válido" operator="between" showDropDown="false" showErrorMessage="true" showInputMessage="false" sqref="H5:H1004" type="list">
      <formula1>Listas!$L$5:$L$6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L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3"/>
    <col collapsed="false" customWidth="true" hidden="false" outlineLevel="0" max="3" min="3" style="0" width="3"/>
    <col collapsed="false" customWidth="true" hidden="false" outlineLevel="0" max="4" min="4" style="0" width="20"/>
    <col collapsed="false" customWidth="true" hidden="false" outlineLevel="0" max="5" min="5" style="0" width="3"/>
    <col collapsed="false" customWidth="true" hidden="false" outlineLevel="0" max="6" min="6" style="0" width="18"/>
    <col collapsed="false" customWidth="true" hidden="false" outlineLevel="0" max="7" min="7" style="0" width="3"/>
    <col collapsed="false" customWidth="true" hidden="false" outlineLevel="0" max="8" min="8" style="0" width="20"/>
    <col collapsed="false" customWidth="true" hidden="false" outlineLevel="0" max="9" min="9" style="0" width="3"/>
    <col collapsed="false" customWidth="true" hidden="false" outlineLevel="0" max="10" min="10" style="0" width="18"/>
    <col collapsed="false" customWidth="true" hidden="false" outlineLevel="0" max="11" min="11" style="0" width="3"/>
    <col collapsed="false" customWidth="true" hidden="false" outlineLevel="0" max="12" min="12" style="0" width="18"/>
  </cols>
  <sheetData>
    <row r="1" customFormat="false" ht="25.5" hidden="false" customHeight="true" outlineLevel="0" collapsed="false">
      <c r="A1" s="27" t="s">
        <v>176</v>
      </c>
    </row>
    <row r="2" customFormat="false" ht="15" hidden="false" customHeight="false" outlineLevel="0" collapsed="false">
      <c r="A2" s="14" t="s">
        <v>177</v>
      </c>
    </row>
    <row r="4" customFormat="false" ht="15" hidden="false" customHeight="false" outlineLevel="0" collapsed="false">
      <c r="A4" s="41" t="s">
        <v>36</v>
      </c>
      <c r="B4" s="41" t="s">
        <v>129</v>
      </c>
      <c r="D4" s="41" t="s">
        <v>42</v>
      </c>
      <c r="F4" s="41" t="s">
        <v>178</v>
      </c>
      <c r="H4" s="41" t="s">
        <v>179</v>
      </c>
      <c r="J4" s="41" t="s">
        <v>180</v>
      </c>
      <c r="L4" s="41" t="s">
        <v>181</v>
      </c>
    </row>
    <row r="5" customFormat="false" ht="15" hidden="false" customHeight="false" outlineLevel="0" collapsed="false">
      <c r="A5" s="22" t="s">
        <v>146</v>
      </c>
      <c r="B5" s="42" t="n">
        <v>0.1</v>
      </c>
      <c r="D5" s="22" t="s">
        <v>109</v>
      </c>
      <c r="F5" s="22" t="s">
        <v>102</v>
      </c>
      <c r="H5" s="22" t="s">
        <v>165</v>
      </c>
      <c r="J5" s="22" t="s">
        <v>85</v>
      </c>
      <c r="L5" s="22" t="s">
        <v>161</v>
      </c>
    </row>
    <row r="6" customFormat="false" ht="15" hidden="false" customHeight="false" outlineLevel="0" collapsed="false">
      <c r="A6" s="22" t="s">
        <v>143</v>
      </c>
      <c r="B6" s="42" t="n">
        <v>0.2</v>
      </c>
      <c r="D6" s="22" t="s">
        <v>93</v>
      </c>
      <c r="F6" s="22" t="s">
        <v>84</v>
      </c>
      <c r="H6" s="22" t="s">
        <v>68</v>
      </c>
      <c r="J6" s="22" t="s">
        <v>94</v>
      </c>
      <c r="L6" s="22" t="s">
        <v>175</v>
      </c>
    </row>
    <row r="7" customFormat="false" ht="15" hidden="false" customHeight="false" outlineLevel="0" collapsed="false">
      <c r="A7" s="22" t="s">
        <v>141</v>
      </c>
      <c r="B7" s="42" t="n">
        <v>0.5</v>
      </c>
      <c r="D7" s="22" t="s">
        <v>83</v>
      </c>
      <c r="F7" s="22" t="s">
        <v>182</v>
      </c>
      <c r="H7" s="22" t="s">
        <v>162</v>
      </c>
      <c r="J7" s="22" t="s">
        <v>117</v>
      </c>
    </row>
    <row r="8" customFormat="false" ht="15" hidden="false" customHeight="false" outlineLevel="0" collapsed="false">
      <c r="A8" s="22" t="s">
        <v>139</v>
      </c>
      <c r="B8" s="42" t="n">
        <v>0.75</v>
      </c>
      <c r="D8" s="22" t="s">
        <v>101</v>
      </c>
      <c r="H8" s="22" t="s">
        <v>158</v>
      </c>
      <c r="J8" s="22" t="s">
        <v>183</v>
      </c>
    </row>
    <row r="9" customFormat="false" ht="15" hidden="false" customHeight="false" outlineLevel="0" collapsed="false">
      <c r="A9" s="22" t="s">
        <v>137</v>
      </c>
      <c r="B9" s="42" t="n">
        <v>1</v>
      </c>
      <c r="D9" s="22" t="s">
        <v>124</v>
      </c>
      <c r="H9" s="22" t="s">
        <v>170</v>
      </c>
      <c r="J9" s="22"/>
    </row>
    <row r="10" customFormat="false" ht="15" hidden="false" customHeight="false" outlineLevel="0" collapsed="false">
      <c r="A10" s="22" t="s">
        <v>148</v>
      </c>
      <c r="B10" s="42" t="n">
        <v>0</v>
      </c>
      <c r="D10" s="22" t="s">
        <v>116</v>
      </c>
      <c r="H10" s="22" t="s">
        <v>184</v>
      </c>
      <c r="J10" s="22"/>
    </row>
    <row r="11" customFormat="false" ht="15" hidden="false" customHeight="false" outlineLevel="0" collapsed="false">
      <c r="D11" s="22" t="s">
        <v>185</v>
      </c>
      <c r="J11" s="22"/>
    </row>
    <row r="12" customFormat="false" ht="15" hidden="false" customHeight="false" outlineLevel="0" collapsed="false">
      <c r="D12" s="22" t="s">
        <v>186</v>
      </c>
      <c r="J12" s="22"/>
    </row>
    <row r="13" customFormat="false" ht="15" hidden="false" customHeight="false" outlineLevel="0" collapsed="false">
      <c r="A13" s="43" t="s">
        <v>187</v>
      </c>
      <c r="D13" s="22" t="s">
        <v>184</v>
      </c>
      <c r="J13" s="22"/>
    </row>
    <row r="14" customFormat="false" ht="15" hidden="false" customHeight="false" outlineLevel="0" collapsed="false">
      <c r="D14" s="22"/>
      <c r="J14" s="2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2026-10-20T01:06:31Z</dcterms:created>
  <dc:creator>Konte (konte.es)</dc:creator>
  <dc:description/>
  <dc:language>en-US</dc:language>
  <cp:lastModifiedBy/>
  <dcterms:modified xsi:type="dcterms:W3CDTF">2026-10-20T01:06:35Z</dcterms:modified>
  <cp:revision>1</cp:revision>
  <dc:subject>CRM en Excel y Google Sheets</dc:subject>
  <dc:title>Plantilla CRM gratis · Konte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